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TRAFOSTANICE_SPORTOVNÍ HALA/"/>
    </mc:Choice>
  </mc:AlternateContent>
  <xr:revisionPtr revIDLastSave="0" documentId="13_ncr:1_{9C791105-31BC-447C-B588-0AB852277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01 - Trafostanice" sheetId="2" r:id="rId1"/>
  </sheets>
  <definedNames>
    <definedName name="_xlnm._FilterDatabase" localSheetId="0" hidden="1">'SO01 - Trafostanice'!$C$118:$K$178</definedName>
    <definedName name="_xlnm.Print_Titles" localSheetId="0">'SO01 - Trafostanice'!$118:$118</definedName>
    <definedName name="_xlnm.Print_Area" localSheetId="0">'SO01 - Trafostanice'!$C$4:$J$76,'SO01 - Trafostanice'!$C$82:$J$100,'SO01 - Trafostanice'!$C$106:$J$178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2" l="1"/>
  <c r="J147" i="2"/>
  <c r="J144" i="2"/>
  <c r="J116" i="2"/>
  <c r="BK179" i="2"/>
  <c r="J168" i="2"/>
  <c r="BK168" i="2"/>
  <c r="BK177" i="2"/>
  <c r="BK173" i="2"/>
  <c r="J177" i="2"/>
  <c r="J173" i="2"/>
  <c r="P168" i="2"/>
  <c r="J172" i="2"/>
  <c r="P172" i="2"/>
  <c r="BK172" i="2"/>
  <c r="J122" i="2"/>
  <c r="J162" i="2"/>
  <c r="J141" i="2"/>
  <c r="J142" i="2"/>
  <c r="J121" i="2"/>
  <c r="J123" i="2"/>
  <c r="J124" i="2"/>
  <c r="J125" i="2"/>
  <c r="J126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3" i="2"/>
  <c r="J145" i="2"/>
  <c r="J146" i="2"/>
  <c r="J148" i="2"/>
  <c r="J149" i="2"/>
  <c r="J150" i="2"/>
  <c r="J151" i="2"/>
  <c r="J152" i="2"/>
  <c r="J153" i="2"/>
  <c r="J154" i="2"/>
  <c r="J155" i="2"/>
  <c r="J156" i="2"/>
  <c r="J120" i="2"/>
  <c r="J37" i="2"/>
  <c r="J36" i="2"/>
  <c r="J35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J115" i="2"/>
  <c r="F115" i="2"/>
  <c r="E111" i="2"/>
  <c r="J91" i="2"/>
  <c r="F91" i="2"/>
  <c r="E87" i="2"/>
  <c r="F92" i="2"/>
  <c r="J89" i="2"/>
  <c r="E109" i="2"/>
  <c r="BK163" i="2"/>
  <c r="BK142" i="2"/>
  <c r="BK147" i="2"/>
  <c r="BK174" i="2"/>
  <c r="BK133" i="2"/>
  <c r="BK121" i="2"/>
  <c r="BK156" i="2"/>
  <c r="BK129" i="2"/>
  <c r="BK153" i="2"/>
  <c r="BK124" i="2"/>
  <c r="J176" i="2"/>
  <c r="J163" i="2"/>
  <c r="BK151" i="2"/>
  <c r="BK154" i="2"/>
  <c r="BK158" i="2"/>
  <c r="BK140" i="2"/>
  <c r="BK167" i="2"/>
  <c r="BK127" i="2"/>
  <c r="J166" i="2"/>
  <c r="BK123" i="2"/>
  <c r="BK160" i="2"/>
  <c r="BK144" i="2"/>
  <c r="BK176" i="2"/>
  <c r="BK159" i="2"/>
  <c r="BK141" i="2"/>
  <c r="J175" i="2"/>
  <c r="BK165" i="2"/>
  <c r="BK120" i="2"/>
  <c r="J159" i="2"/>
  <c r="BK130" i="2"/>
  <c r="BK150" i="2"/>
  <c r="BK178" i="2"/>
  <c r="J161" i="2"/>
  <c r="BK126" i="2"/>
  <c r="J158" i="2"/>
  <c r="J167" i="2"/>
  <c r="BK122" i="2"/>
  <c r="BK161" i="2"/>
  <c r="BK148" i="2"/>
  <c r="J174" i="2"/>
  <c r="BK134" i="2"/>
  <c r="J164" i="2"/>
  <c r="BK152" i="2"/>
  <c r="J160" i="2"/>
  <c r="BK146" i="2"/>
  <c r="BK128" i="2"/>
  <c r="BK139" i="2"/>
  <c r="BK131" i="2"/>
  <c r="BK170" i="2"/>
  <c r="BK164" i="2"/>
  <c r="BK135" i="2"/>
  <c r="J170" i="2"/>
  <c r="BK143" i="2"/>
  <c r="BK175" i="2"/>
  <c r="BK166" i="2"/>
  <c r="BK171" i="2"/>
  <c r="J165" i="2"/>
  <c r="BK136" i="2"/>
  <c r="BK145" i="2"/>
  <c r="BK155" i="2"/>
  <c r="BK138" i="2"/>
  <c r="J171" i="2"/>
  <c r="BK162" i="2"/>
  <c r="BK132" i="2"/>
  <c r="BK125" i="2"/>
  <c r="BK149" i="2"/>
  <c r="J178" i="2"/>
  <c r="BK137" i="2"/>
  <c r="BK169" i="2" l="1"/>
  <c r="J169" i="2" s="1"/>
  <c r="J99" i="2" s="1"/>
  <c r="J119" i="2"/>
  <c r="BK119" i="2"/>
  <c r="R157" i="2"/>
  <c r="P119" i="2"/>
  <c r="BK157" i="2"/>
  <c r="J157" i="2" s="1"/>
  <c r="J98" i="2" s="1"/>
  <c r="R119" i="2"/>
  <c r="P169" i="2"/>
  <c r="T157" i="2"/>
  <c r="R169" i="2"/>
  <c r="T119" i="2"/>
  <c r="P157" i="2"/>
  <c r="T169" i="2"/>
  <c r="F116" i="2"/>
  <c r="BE124" i="2"/>
  <c r="BE127" i="2"/>
  <c r="BE128" i="2"/>
  <c r="BE130" i="2"/>
  <c r="BE160" i="2"/>
  <c r="BE176" i="2"/>
  <c r="BE178" i="2"/>
  <c r="J113" i="2"/>
  <c r="BE125" i="2"/>
  <c r="BE138" i="2"/>
  <c r="BE139" i="2"/>
  <c r="BE145" i="2"/>
  <c r="BE146" i="2"/>
  <c r="BE147" i="2"/>
  <c r="BE155" i="2"/>
  <c r="BE166" i="2"/>
  <c r="BE167" i="2"/>
  <c r="BE171" i="2"/>
  <c r="BE120" i="2"/>
  <c r="BE121" i="2"/>
  <c r="BE135" i="2"/>
  <c r="BE136" i="2"/>
  <c r="BE137" i="2"/>
  <c r="BE140" i="2"/>
  <c r="BE141" i="2"/>
  <c r="BE142" i="2"/>
  <c r="BE144" i="2"/>
  <c r="BE165" i="2"/>
  <c r="BE174" i="2"/>
  <c r="BE175" i="2"/>
  <c r="BE123" i="2"/>
  <c r="BE126" i="2"/>
  <c r="BE131" i="2"/>
  <c r="BE132" i="2"/>
  <c r="BE134" i="2"/>
  <c r="BE152" i="2"/>
  <c r="BE153" i="2"/>
  <c r="BE151" i="2"/>
  <c r="BE156" i="2"/>
  <c r="BE161" i="2"/>
  <c r="BE162" i="2"/>
  <c r="BE163" i="2"/>
  <c r="E85" i="2"/>
  <c r="BE133" i="2"/>
  <c r="BE143" i="2"/>
  <c r="BE154" i="2"/>
  <c r="BE170" i="2"/>
  <c r="BE122" i="2"/>
  <c r="BE129" i="2"/>
  <c r="BE148" i="2"/>
  <c r="BE150" i="2"/>
  <c r="BE158" i="2"/>
  <c r="BE159" i="2"/>
  <c r="BE164" i="2"/>
  <c r="J92" i="2"/>
  <c r="BE149" i="2"/>
  <c r="F34" i="2"/>
  <c r="F37" i="2"/>
  <c r="F36" i="2"/>
  <c r="J34" i="2"/>
  <c r="F35" i="2"/>
  <c r="J97" i="2" l="1"/>
  <c r="J96" i="2" s="1"/>
  <c r="J33" i="2"/>
  <c r="F33" i="2"/>
  <c r="J30" i="2" l="1"/>
  <c r="J39" i="2" l="1"/>
</calcChain>
</file>

<file path=xl/sharedStrings.xml><?xml version="1.0" encoding="utf-8"?>
<sst xmlns="http://schemas.openxmlformats.org/spreadsheetml/2006/main" count="862" uniqueCount="238">
  <si>
    <t/>
  </si>
  <si>
    <t>False</t>
  </si>
  <si>
    <t>&gt;&gt;  skryté sloupce  &lt;&lt;</t>
  </si>
  <si>
    <t>21</t>
  </si>
  <si>
    <t>12</t>
  </si>
  <si>
    <t>v ---  níže se nacházejí doplnkové a pomocné údaje k sestavám  --- v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</si>
  <si>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</si>
  <si>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</si>
  <si>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</si>
  <si>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</si>
  <si>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</si>
  <si>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</si>
  <si>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</si>
  <si>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</si>
  <si>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</si>
  <si>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</si>
  <si>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</si>
  <si>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</si>
  <si>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</si>
  <si>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</si>
  <si>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</si>
  <si>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</si>
  <si>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</si>
  <si>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</si>
  <si>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</si>
  <si>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</si>
  <si>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</si>
  <si>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</si>
  <si>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</si>
  <si>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</si>
  <si>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</si>
  <si>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</si>
  <si>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</si>
  <si>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</si>
  <si>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</si>
  <si>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</si>
  <si>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</si>
  <si>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Popis</t>
  </si>
  <si>
    <t>Typ</t>
  </si>
  <si>
    <t>D</t>
  </si>
  <si>
    <t>0</t>
  </si>
  <si>
    <t>Trafostanice</t>
  </si>
  <si>
    <t>1</t>
  </si>
  <si>
    <t>{5c95872f-0afa-411a-8409-ac58b9197180}</t>
  </si>
  <si>
    <t>2</t>
  </si>
  <si>
    <t>KRYCÍ LIST SOUPISU PRACÍ</t>
  </si>
  <si>
    <t>Objekt:</t>
  </si>
  <si>
    <t>SO01 - Trafostanice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</si>
  <si>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</si>
  <si>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</si>
  <si>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</si>
  <si>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</si>
  <si>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</si>
  <si>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    001 - Doplnění technologie stávající trafostanice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</si>
  <si>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</si>
  <si>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</si>
  <si>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</si>
  <si>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</si>
  <si>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</si>
  <si>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</si>
  <si>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</si>
  <si>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</si>
  <si>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</si>
  <si>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</si>
  <si>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</si>
  <si>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</si>
  <si>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ROZPOCET</t>
  </si>
  <si>
    <t>K</t>
  </si>
  <si>
    <t>ks</t>
  </si>
  <si>
    <t>16</t>
  </si>
  <si>
    <t>345275230</t>
  </si>
  <si>
    <t>1799988509</t>
  </si>
  <si>
    <t>3</t>
  </si>
  <si>
    <t>133151271</t>
  </si>
  <si>
    <t>4</t>
  </si>
  <si>
    <t>433953186</t>
  </si>
  <si>
    <t>5</t>
  </si>
  <si>
    <t>-195429931</t>
  </si>
  <si>
    <t>6</t>
  </si>
  <si>
    <t>m</t>
  </si>
  <si>
    <t>4958721</t>
  </si>
  <si>
    <t>7</t>
  </si>
  <si>
    <t>443413748</t>
  </si>
  <si>
    <t>8</t>
  </si>
  <si>
    <t>1009331365</t>
  </si>
  <si>
    <t>9</t>
  </si>
  <si>
    <t>737034099</t>
  </si>
  <si>
    <t>10</t>
  </si>
  <si>
    <t>-1177542489</t>
  </si>
  <si>
    <t>11</t>
  </si>
  <si>
    <t>1x nátěr uzemnění na povrchu zelenožlutá</t>
  </si>
  <si>
    <t>121001132</t>
  </si>
  <si>
    <t>-1434530630</t>
  </si>
  <si>
    <t>13</t>
  </si>
  <si>
    <t>2025919624</t>
  </si>
  <si>
    <t>14</t>
  </si>
  <si>
    <t>Tabulka fólie vývod vn 2 řady vnitřní</t>
  </si>
  <si>
    <t>1246727973</t>
  </si>
  <si>
    <t>15</t>
  </si>
  <si>
    <t>-421572057</t>
  </si>
  <si>
    <t>-1700492782</t>
  </si>
  <si>
    <t>17</t>
  </si>
  <si>
    <t>1453871914</t>
  </si>
  <si>
    <t>18</t>
  </si>
  <si>
    <t>426186494</t>
  </si>
  <si>
    <t>19</t>
  </si>
  <si>
    <t>sada</t>
  </si>
  <si>
    <t>1600323024</t>
  </si>
  <si>
    <t>20</t>
  </si>
  <si>
    <t>-189979746</t>
  </si>
  <si>
    <t>-1033730520</t>
  </si>
  <si>
    <t>22</t>
  </si>
  <si>
    <t>-1107856038</t>
  </si>
  <si>
    <t>23</t>
  </si>
  <si>
    <t>1843873625</t>
  </si>
  <si>
    <t>24</t>
  </si>
  <si>
    <t>803205660</t>
  </si>
  <si>
    <t>25</t>
  </si>
  <si>
    <t>754874644</t>
  </si>
  <si>
    <t>26</t>
  </si>
  <si>
    <t>-372299332</t>
  </si>
  <si>
    <t>27</t>
  </si>
  <si>
    <t>-308504697</t>
  </si>
  <si>
    <t>28</t>
  </si>
  <si>
    <t>-589991912</t>
  </si>
  <si>
    <t>29</t>
  </si>
  <si>
    <t>-1580028661</t>
  </si>
  <si>
    <t>30</t>
  </si>
  <si>
    <t>-1471511189</t>
  </si>
  <si>
    <t>31</t>
  </si>
  <si>
    <t>-1904604908</t>
  </si>
  <si>
    <t>32</t>
  </si>
  <si>
    <t>-1505999269</t>
  </si>
  <si>
    <t>33</t>
  </si>
  <si>
    <t>1130752395</t>
  </si>
  <si>
    <t>34</t>
  </si>
  <si>
    <t>m3</t>
  </si>
  <si>
    <t>433961189</t>
  </si>
  <si>
    <t>35</t>
  </si>
  <si>
    <t>1774504908</t>
  </si>
  <si>
    <t>36</t>
  </si>
  <si>
    <t>1388644973</t>
  </si>
  <si>
    <t>37</t>
  </si>
  <si>
    <t>-994136304</t>
  </si>
  <si>
    <t>zřízení vegetační vrstvy nad výkop</t>
  </si>
  <si>
    <t>m2</t>
  </si>
  <si>
    <t>-1489067675</t>
  </si>
  <si>
    <t>propoj trafa TS na uzem.soustavu</t>
  </si>
  <si>
    <t>-814155576</t>
  </si>
  <si>
    <t>1993299454</t>
  </si>
  <si>
    <t>-330864913</t>
  </si>
  <si>
    <t>28774556</t>
  </si>
  <si>
    <t>89138954</t>
  </si>
  <si>
    <t>1425306140</t>
  </si>
  <si>
    <t>75503856</t>
  </si>
  <si>
    <t>vložka zámku 30mm, 30°, P9,5mm</t>
  </si>
  <si>
    <t>-1978293973</t>
  </si>
  <si>
    <t>770006983</t>
  </si>
  <si>
    <t>kg</t>
  </si>
  <si>
    <t>ochrana přechodu zem-vzduch uzemnění</t>
  </si>
  <si>
    <t>VRN</t>
  </si>
  <si>
    <t>Vedlejší rozpočtové náklady</t>
  </si>
  <si>
    <t>1024</t>
  </si>
  <si>
    <t>1474371489</t>
  </si>
  <si>
    <t>Revize</t>
  </si>
  <si>
    <t>958526394</t>
  </si>
  <si>
    <t>1502225019</t>
  </si>
  <si>
    <t>-895750355</t>
  </si>
  <si>
    <t>Geodetické vytýčení před. zaháj. Stavby</t>
  </si>
  <si>
    <t>189841489</t>
  </si>
  <si>
    <t>Geodetické zaměření skutečného stavu</t>
  </si>
  <si>
    <t>-1273581434</t>
  </si>
  <si>
    <t>Montáž rozváděčů skříňových nebo panelových bez zapojení vodičů nedělitelných, hmotnosti do 500 kg</t>
  </si>
  <si>
    <t>Montáž rozváděče nn bez zapojení vodičů skříňových, hmotnosti do 400 kg</t>
  </si>
  <si>
    <t>Montáž rozváděčů vn bez zapojení vodičů vnitřních 22 kV</t>
  </si>
  <si>
    <t>Naložení, doprava a složení rozvaděče VN a transformátoru</t>
  </si>
  <si>
    <t>transformátor 1250kVA/22kV, olejový, hermetizovaný</t>
  </si>
  <si>
    <t>Montáž pojistek se zapojením vodičů závitových pojistkových částí pojistkových patron vn</t>
  </si>
  <si>
    <t>Naložení, doprava a složení kioskové trafostanice</t>
  </si>
  <si>
    <t>pás zemnící 30x4mm FeZn vč. montáže</t>
  </si>
  <si>
    <t>svorka odbočovací a spojovací pro pásek 30x4mm, FeZn vč. montáže</t>
  </si>
  <si>
    <t>Zásyp sypaninou z jakékoliv horniny strojně s uložením výkopku ve vrstvách se zhutněním jam, šachet, rýh nebo kolem objektů v těchto vykopávkách</t>
  </si>
  <si>
    <t>kamenivo těžené hrubé frakce 16/32</t>
  </si>
  <si>
    <t>22-CXEKCY 12,7/22 (25) kV 1x35/16</t>
  </si>
  <si>
    <t>Olomouc</t>
  </si>
  <si>
    <t>Podklad nebo kryt z kameniva hrubého drceného vel. 16-32 mm s rozprostřením a zhutněním plochy do 100 m2, po zhutnění tl. 150 mm</t>
  </si>
  <si>
    <t>Vodorovné přemístění výkopku nebo sypaniny po suchu na obvyklém dopravním prostředku, bez naložení výkopku, avšak se složením bez rozhrnutí z horniny třídy těžitelnosti II skupiny 4 a 5 na vzdálenost do 20 m</t>
  </si>
  <si>
    <t>t</t>
  </si>
  <si>
    <t>1-YY 1x240 černý</t>
  </si>
  <si>
    <t>M</t>
  </si>
  <si>
    <t>Montáž vodičů izolovaných měděných bez ukončení uložených pevně plných a laněných s PVC pláštěm, bezhalogenových, ohniodolných průřezu žíly 185 až 240 mm2</t>
  </si>
  <si>
    <t>Kabelové oko lisovací 240mm2, M12 vč montáže</t>
  </si>
  <si>
    <t>Doprava osob a podružního materiálu</t>
  </si>
  <si>
    <t>Rozvaděč RVS a vnitřní vybavení trafostanice</t>
  </si>
  <si>
    <t>soub</t>
  </si>
  <si>
    <t>oko svorníkové pro transformátor 1250kVA, dvouděrové, M20/2xM12 vč. montáže</t>
  </si>
  <si>
    <t>Uvedení transformátoru do provozu třífázové jednotky</t>
  </si>
  <si>
    <t>vnitřní kabelová VN koncovka 22kV, teplem smrštitelná, pro kabel 120mm2</t>
  </si>
  <si>
    <t>oko kabelové plné 36kV Al 120x12, ALU-F</t>
  </si>
  <si>
    <t>izolovaný T-adaptér 22kV pro plynem izolované rozvaděče osazené průchodkami (sada pro tři fáze), pro 120mm2</t>
  </si>
  <si>
    <t>odvoz přebytečné zeminy doprava včetně skládkovného</t>
  </si>
  <si>
    <t>ost. Materiál</t>
  </si>
  <si>
    <t>Trafostanice - výkopové práce</t>
  </si>
  <si>
    <t>Hloubení nezapažených jam a zářezů strojně s urovnáním dna do předepsaného profilu a spádu v hornině třídy těžitelnosti III skupiny 4 přes 20 do 50 m3</t>
  </si>
  <si>
    <t>Montáž přepážky</t>
  </si>
  <si>
    <t>h</t>
  </si>
  <si>
    <t>Montáž vodičů izolovaných měděných bez ukončení uložených pevně plných a laněných s PVC pláštěm, bezhalogenových, ohniodolných průřezu žíly 35 až 70 mm2</t>
  </si>
  <si>
    <t>Ukončení vodičů izolovaných měděných  plných a laněných s PVC pláštěm, bezhalogenových, ohniodolných průřezu žíly 35 až 70 mm2</t>
  </si>
  <si>
    <t xml:space="preserve">rámový rozvaděč NN trafostanice  - schéma dle výkresu </t>
  </si>
  <si>
    <t xml:space="preserve">rozvaděč VN 24kV - síťový odpínač + vývod transformátor -  schéma dle výkresu </t>
  </si>
  <si>
    <t>VN pojistková vložka , Un 22/25 kV, I1 50 kA</t>
  </si>
  <si>
    <t>trafostanice kompaktní, betonová, polozapuštěná s vnitřní obsluhou, pro transformátor 1x1250kVA/22kV</t>
  </si>
  <si>
    <t xml:space="preserve">Usazení a montáž trafostanice kompatní betové
</t>
  </si>
  <si>
    <t>OLOMOUC</t>
  </si>
  <si>
    <t xml:space="preserve">    002 - Trafostanice - výkopové práce</t>
  </si>
  <si>
    <t>Podklad nebo podsyp ze štěrkopísku ŠP s rozprostřením, vlhčením a zhutněním plochy přes 100 m2, po zhutnění tl. 50 mm</t>
  </si>
  <si>
    <t>štěrkopísek frakce 0/4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</si>
  <si>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</si>
  <si>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dlažba desková betonová tl 60mm přírodní</t>
  </si>
  <si>
    <t xml:space="preserve">    003 -  VRN - Vedlejší rozpočtové náklady</t>
  </si>
  <si>
    <t>SH - PD trafostanice</t>
  </si>
  <si>
    <t>Drátěná přepážka dle stand. Distribuce</t>
  </si>
  <si>
    <t>izolační nátěr spojů</t>
  </si>
  <si>
    <t>Zajištění kompletační a koordinační činnosti spojených s realizací stavby a následným dáním do užívání</t>
  </si>
  <si>
    <t>Dokumentace skutečného provedení stavby ve formátu DWG</t>
  </si>
  <si>
    <t>Zřízení vybavení (zařízení) staveniště</t>
  </si>
  <si>
    <t xml:space="preserve">univerzální skříň měření, nerezová, plné dveře, venkovní, primární měření v distribuci, schéma dle výkresu </t>
  </si>
  <si>
    <t>Poznámky:</t>
  </si>
  <si>
    <t>R - položky vlastní kalkulace</t>
  </si>
  <si>
    <t>R - vlastní kalkulace</t>
  </si>
  <si>
    <t>Vypracování místního provozního předpisu</t>
  </si>
  <si>
    <t>obnova vegetace</t>
  </si>
  <si>
    <t xml:space="preserve">Vytýčení podzemních zařízení -správcem sítě kanalazice </t>
  </si>
  <si>
    <t>XXX</t>
  </si>
  <si>
    <t xml:space="preserve">	CZ61989592</t>
  </si>
  <si>
    <t>Olomouc, U Sportovní haly</t>
  </si>
  <si>
    <t>Univerzita Palackého v Olomouci</t>
  </si>
  <si>
    <t>Olomouc - trafostanice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</si>
</sst>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0"/>
      <color theme="8"/>
      <name val="Arial CE"/>
    </font>
    <font>
      <i/>
      <sz val="9"/>
      <color theme="8"/>
      <name val="Arial CE"/>
    </font>
    <font>
      <sz val="9"/>
      <color rgb="FF00B0F0"/>
      <name val="Arial CE"/>
    </font>
    <font>
      <i/>
      <sz val="9"/>
      <color rgb="FF00B0F0"/>
      <name val="Arial CE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2" xfId="0" applyFont="1" applyBorder="1"/>
    <xf numFmtId="166" fontId="7" fillId="0" borderId="0" xfId="0" applyNumberFormat="1" applyFont="1"/>
    <xf numFmtId="166" fontId="7" fillId="0" borderId="13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3" fillId="0" borderId="20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167" fontId="13" fillId="0" borderId="20" xfId="0" applyNumberFormat="1" applyFont="1" applyBorder="1" applyAlignment="1">
      <alignment vertical="center"/>
    </xf>
    <xf numFmtId="4" fontId="13" fillId="3" borderId="20" xfId="0" applyNumberFormat="1" applyFont="1" applyFill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14" fillId="3" borderId="12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4" fillId="0" borderId="13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 wrapText="1"/>
    </xf>
    <xf numFmtId="167" fontId="22" fillId="0" borderId="20" xfId="0" applyNumberFormat="1" applyFont="1" applyBorder="1" applyAlignment="1">
      <alignment vertical="center"/>
    </xf>
    <xf numFmtId="4" fontId="22" fillId="3" borderId="20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14" fillId="3" borderId="17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66" fontId="14" fillId="0" borderId="18" xfId="0" applyNumberFormat="1" applyFont="1" applyBorder="1" applyAlignment="1">
      <alignment vertical="center"/>
    </xf>
    <xf numFmtId="166" fontId="14" fillId="0" borderId="19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13" fillId="0" borderId="21" xfId="0" applyFont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1"/>
  <sheetViews>
    <sheetView showGridLines="0" tabSelected="1" topLeftCell="A168" zoomScale="151" workbookViewId="0">
      <selection activeCell="F187" sqref="F187"/>
    </sheetView>
  </sheetViews>
  <sheetFormatPr defaultColWidth="9.1640625"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20.1640625" bestFit="1" customWidth="1"/>
    <col min="6" max="6" width="73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12.1640625" bestFit="1" customWidth="1"/>
    <col min="64" max="64" width="9.5" customWidth="1"/>
    <col min="65" max="65" width="29.5" customWidth="1"/>
  </cols>
  <sheetData>
    <row r="2" spans="2:46" ht="36.950000000000003" customHeight="1" x14ac:dyDescent="0.2">
      <c r="L2" s="112" t="s">
        <v>2</v>
      </c>
      <c r="M2" s="113"/>
      <c r="N2" s="113"/>
      <c r="O2" s="113"/>
      <c r="P2" s="113"/>
      <c r="Q2" s="113"/>
      <c r="R2" s="113"/>
      <c r="S2" s="113"/>
      <c r="T2" s="113"/>
      <c r="U2" s="113"/>
      <c r="V2" s="113"/>
      <c r="AT2" s="1" t="s">
        <v>43</v>
      </c>
    </row>
    <row r="3" spans="2:46" ht="6.9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44</v>
      </c>
    </row>
    <row r="4" spans="2:46" ht="24.95" customHeight="1" x14ac:dyDescent="0.2">
      <c r="B4" s="4"/>
      <c r="D4" s="5" t="s">
        <v>45</v>
      </c>
      <c r="L4" s="4"/>
      <c r="M4" s="6" t="s">
        <v>5</v>
      </c>
      <c r="AT4" s="1" t="s">
        <v>1</v>
      </c>
    </row>
    <row r="5" spans="2:46" ht="6.95" customHeight="1" x14ac:dyDescent="0.2">
      <c r="B5" s="4"/>
      <c r="L5" s="4"/>
    </row>
    <row r="6" spans="2:46" ht="12" customHeight="1" x14ac:dyDescent="0.2">
      <c r="B6" s="4"/>
      <c r="D6" s="7" t="s">
        <v>6</v>
      </c>
      <c r="L6" s="4"/>
    </row>
    <row r="7" spans="2:46" ht="16.5" customHeight="1" x14ac:dyDescent="0.2">
      <c r="B7" s="4"/>
      <c r="E7" s="110" t="s">
        <v>237</v>
      </c>
      <c r="F7" s="111"/>
      <c r="G7" s="111"/>
      <c r="H7" s="111"/>
      <c r="L7" s="4"/>
    </row>
    <row r="8" spans="2:46" s="9" customFormat="1" ht="12" customHeight="1" x14ac:dyDescent="0.2">
      <c r="B8" s="8"/>
      <c r="D8" s="7" t="s">
        <v>46</v>
      </c>
      <c r="L8" s="8"/>
    </row>
    <row r="9" spans="2:46" s="9" customFormat="1" ht="16.5" customHeight="1" x14ac:dyDescent="0.2">
      <c r="B9" s="8"/>
      <c r="E9" s="108" t="s">
        <v>47</v>
      </c>
      <c r="F9" s="109"/>
      <c r="G9" s="109"/>
      <c r="H9" s="109"/>
      <c r="L9" s="8"/>
    </row>
    <row r="10" spans="2:46" s="9" customFormat="1" x14ac:dyDescent="0.2">
      <c r="B10" s="8"/>
      <c r="L10" s="8"/>
    </row>
    <row r="11" spans="2:46" s="9" customFormat="1" ht="12" customHeight="1" x14ac:dyDescent="0.2">
      <c r="B11" s="8"/>
      <c r="D11" s="7" t="s">
        <v>7</v>
      </c>
      <c r="F11" s="10"/>
      <c r="I11" s="7" t="s">
        <v>8</v>
      </c>
      <c r="J11" s="10" t="s">
        <v>0</v>
      </c>
      <c r="L11" s="8"/>
    </row>
    <row r="12" spans="2:46" s="9" customFormat="1" ht="12" customHeight="1" x14ac:dyDescent="0.2">
      <c r="B12" s="8"/>
      <c r="D12" s="7" t="s">
        <v>9</v>
      </c>
      <c r="F12" s="10" t="s">
        <v>235</v>
      </c>
      <c r="I12" s="7" t="s">
        <v>10</v>
      </c>
      <c r="J12" s="11" t="s">
        <v>233</v>
      </c>
      <c r="K12" s="12"/>
      <c r="L12" s="12"/>
      <c r="M12" s="12"/>
    </row>
    <row r="13" spans="2:46" s="9" customFormat="1" ht="10.9" customHeight="1" x14ac:dyDescent="0.2">
      <c r="B13" s="8"/>
      <c r="L13" s="8"/>
    </row>
    <row r="14" spans="2:46" s="9" customFormat="1" ht="12" customHeight="1" x14ac:dyDescent="0.2">
      <c r="B14" s="8"/>
      <c r="D14" s="7" t="s">
        <v>11</v>
      </c>
      <c r="I14" s="7" t="s">
        <v>12</v>
      </c>
      <c r="J14" s="10">
        <v>61989592</v>
      </c>
      <c r="L14" s="8"/>
    </row>
    <row r="15" spans="2:46" s="9" customFormat="1" ht="18" customHeight="1" x14ac:dyDescent="0.2">
      <c r="B15" s="8"/>
      <c r="E15" s="10" t="s">
        <v>236</v>
      </c>
      <c r="I15" s="7" t="s">
        <v>13</v>
      </c>
      <c r="J15" s="10" t="s">
        <v>234</v>
      </c>
      <c r="L15" s="8"/>
    </row>
    <row r="16" spans="2:46" s="9" customFormat="1" ht="6.95" customHeight="1" x14ac:dyDescent="0.2">
      <c r="B16" s="8"/>
      <c r="L16" s="8"/>
    </row>
    <row r="17" spans="2:12" s="9" customFormat="1" ht="12" customHeight="1" x14ac:dyDescent="0.2">
      <c r="B17" s="8"/>
      <c r="D17" s="7" t="s">
        <v>14</v>
      </c>
      <c r="I17" s="7" t="s">
        <v>12</v>
      </c>
      <c r="J17" s="13" t="s">
        <v>233</v>
      </c>
      <c r="L17" s="8"/>
    </row>
    <row r="18" spans="2:12" s="9" customFormat="1" ht="18" customHeight="1" x14ac:dyDescent="0.2">
      <c r="B18" s="8"/>
      <c r="E18" s="114" t="s">
        <v>233</v>
      </c>
      <c r="F18" s="115"/>
      <c r="G18" s="115"/>
      <c r="H18" s="115"/>
      <c r="I18" s="7" t="s">
        <v>13</v>
      </c>
      <c r="J18" s="13" t="s">
        <v>233</v>
      </c>
      <c r="L18" s="8"/>
    </row>
    <row r="19" spans="2:12" s="9" customFormat="1" ht="6.95" customHeight="1" x14ac:dyDescent="0.2">
      <c r="B19" s="8"/>
      <c r="L19" s="8"/>
    </row>
    <row r="20" spans="2:12" s="9" customFormat="1" ht="12" customHeight="1" x14ac:dyDescent="0.2">
      <c r="B20" s="8"/>
      <c r="D20" s="7"/>
      <c r="I20" s="7"/>
      <c r="J20" s="10"/>
      <c r="L20" s="8"/>
    </row>
    <row r="21" spans="2:12" s="9" customFormat="1" ht="18" customHeight="1" x14ac:dyDescent="0.2">
      <c r="B21" s="8"/>
      <c r="E21" s="10"/>
      <c r="I21" s="7"/>
      <c r="J21" s="10"/>
      <c r="L21" s="8"/>
    </row>
    <row r="22" spans="2:12" s="9" customFormat="1" ht="6.95" customHeight="1" x14ac:dyDescent="0.2">
      <c r="B22" s="8"/>
      <c r="L22" s="8"/>
    </row>
    <row r="23" spans="2:12" s="9" customFormat="1" ht="12" customHeight="1" x14ac:dyDescent="0.2">
      <c r="B23" s="8"/>
      <c r="D23" s="7"/>
      <c r="I23" s="7"/>
      <c r="J23" s="10"/>
      <c r="L23" s="8"/>
    </row>
    <row r="24" spans="2:12" s="9" customFormat="1" ht="18" customHeight="1" x14ac:dyDescent="0.2">
      <c r="B24" s="8"/>
      <c r="E24" s="10"/>
      <c r="I24" s="7"/>
      <c r="J24" s="10"/>
      <c r="L24" s="8"/>
    </row>
    <row r="25" spans="2:12" s="9" customFormat="1" ht="6.95" customHeight="1" x14ac:dyDescent="0.2">
      <c r="B25" s="8"/>
      <c r="L25" s="8"/>
    </row>
    <row r="26" spans="2:12" s="9" customFormat="1" ht="12" customHeight="1" x14ac:dyDescent="0.2">
      <c r="B26" s="8"/>
      <c r="D26" s="7" t="s">
        <v>17</v>
      </c>
      <c r="L26" s="8"/>
    </row>
    <row r="27" spans="2:12" s="15" customFormat="1" ht="16.5" customHeight="1" x14ac:dyDescent="0.2">
      <c r="B27" s="14"/>
      <c r="E27" s="116" t="s">
        <v>0</v>
      </c>
      <c r="F27" s="116"/>
      <c r="G27" s="116"/>
      <c r="H27" s="116"/>
      <c r="L27" s="14"/>
    </row>
    <row r="28" spans="2:12" s="9" customFormat="1" ht="6.95" customHeight="1" x14ac:dyDescent="0.2">
      <c r="B28" s="8"/>
      <c r="L28" s="8"/>
    </row>
    <row r="29" spans="2:12" s="9" customFormat="1" ht="6.95" customHeight="1" x14ac:dyDescent="0.2">
      <c r="B29" s="8"/>
      <c r="D29" s="17"/>
      <c r="E29" s="17"/>
      <c r="F29" s="17"/>
      <c r="G29" s="17"/>
      <c r="H29" s="17"/>
      <c r="I29" s="17"/>
      <c r="J29" s="17"/>
      <c r="K29" s="17"/>
      <c r="L29" s="8"/>
    </row>
    <row r="30" spans="2:12" s="9" customFormat="1" ht="25.35" customHeight="1" x14ac:dyDescent="0.2">
      <c r="B30" s="8"/>
      <c r="D30" s="18" t="s">
        <v>18</v>
      </c>
      <c r="J30" s="19" t="e">
        <f>ROUND(#REF!, 2)</f>
        <v>#REF!</v>
      </c>
      <c r="L30" s="8"/>
    </row>
    <row r="31" spans="2:12" s="9" customFormat="1" ht="6.95" customHeight="1" x14ac:dyDescent="0.2">
      <c r="B31" s="8"/>
      <c r="D31" s="17"/>
      <c r="E31" s="17"/>
      <c r="F31" s="17"/>
      <c r="G31" s="17"/>
      <c r="H31" s="17"/>
      <c r="I31" s="17"/>
      <c r="J31" s="17"/>
      <c r="K31" s="17"/>
      <c r="L31" s="8"/>
    </row>
    <row r="32" spans="2:12" s="9" customFormat="1" ht="14.45" customHeight="1" x14ac:dyDescent="0.2">
      <c r="B32" s="8"/>
      <c r="F32" s="20" t="s">
        <v>20</v>
      </c>
      <c r="I32" s="20" t="s">
        <v>19</v>
      </c>
      <c r="J32" s="20" t="s">
        <v>21</v>
      </c>
      <c r="L32" s="8"/>
    </row>
    <row r="33" spans="2:12" s="9" customFormat="1" ht="14.45" customHeight="1" x14ac:dyDescent="0.2">
      <c r="B33" s="8"/>
      <c r="D33" s="21" t="s">
        <v>22</v>
      </c>
      <c r="E33" s="7" t="s">
        <v>23</v>
      </c>
      <c r="F33" s="22">
        <f>ROUND((SUM(BE119:BE178)),  2)</f>
        <v>0</v>
      </c>
      <c r="I33" s="23">
        <v>0.21</v>
      </c>
      <c r="J33" s="22">
        <f>ROUND(((SUM(BE119:BE178))*I33),  2)</f>
        <v>0</v>
      </c>
      <c r="L33" s="8"/>
    </row>
    <row r="34" spans="2:12" s="9" customFormat="1" ht="14.45" customHeight="1" x14ac:dyDescent="0.2">
      <c r="B34" s="8"/>
      <c r="E34" s="7" t="s">
        <v>24</v>
      </c>
      <c r="F34" s="22">
        <f>ROUND((SUM(BF119:BF178)),  2)</f>
        <v>0</v>
      </c>
      <c r="I34" s="23">
        <v>0.12</v>
      </c>
      <c r="J34" s="22">
        <f>ROUND(((SUM(BF119:BF178))*I34),  2)</f>
        <v>0</v>
      </c>
      <c r="L34" s="8"/>
    </row>
    <row r="35" spans="2:12" s="9" customFormat="1" ht="14.45" hidden="1" customHeight="1" x14ac:dyDescent="0.2">
      <c r="B35" s="8"/>
      <c r="E35" s="7" t="s">
        <v>25</v>
      </c>
      <c r="F35" s="22">
        <f>ROUND((SUM(BG119:BG178)),  2)</f>
        <v>0</v>
      </c>
      <c r="I35" s="23">
        <v>0.21</v>
      </c>
      <c r="J35" s="22">
        <f>0</f>
        <v>0</v>
      </c>
      <c r="L35" s="8"/>
    </row>
    <row r="36" spans="2:12" s="9" customFormat="1" ht="14.45" hidden="1" customHeight="1" x14ac:dyDescent="0.2">
      <c r="B36" s="8"/>
      <c r="E36" s="7" t="s">
        <v>26</v>
      </c>
      <c r="F36" s="22">
        <f>ROUND((SUM(BH119:BH178)),  2)</f>
        <v>0</v>
      </c>
      <c r="I36" s="23">
        <v>0.12</v>
      </c>
      <c r="J36" s="22">
        <f>0</f>
        <v>0</v>
      </c>
      <c r="L36" s="8"/>
    </row>
    <row r="37" spans="2:12" s="9" customFormat="1" ht="14.45" hidden="1" customHeight="1" x14ac:dyDescent="0.2">
      <c r="B37" s="8"/>
      <c r="E37" s="7" t="s">
        <v>27</v>
      </c>
      <c r="F37" s="22">
        <f>ROUND((SUM(BI119:BI178)),  2)</f>
        <v>0</v>
      </c>
      <c r="I37" s="23">
        <v>0</v>
      </c>
      <c r="J37" s="22">
        <f>0</f>
        <v>0</v>
      </c>
      <c r="L37" s="8"/>
    </row>
    <row r="38" spans="2:12" s="9" customFormat="1" ht="6.95" customHeight="1" x14ac:dyDescent="0.2">
      <c r="B38" s="8"/>
      <c r="L38" s="8"/>
    </row>
    <row r="39" spans="2:12" s="9" customFormat="1" ht="25.35" customHeight="1" x14ac:dyDescent="0.2">
      <c r="B39" s="8"/>
      <c r="C39" s="24"/>
      <c r="D39" s="25" t="s">
        <v>28</v>
      </c>
      <c r="E39" s="26"/>
      <c r="F39" s="26"/>
      <c r="G39" s="27" t="s">
        <v>29</v>
      </c>
      <c r="H39" s="28" t="s">
        <v>30</v>
      </c>
      <c r="I39" s="26"/>
      <c r="J39" s="29" t="e">
        <f>SUM(J30:J37)</f>
        <v>#REF!</v>
      </c>
      <c r="K39" s="30"/>
      <c r="L39" s="8"/>
    </row>
    <row r="40" spans="2:12" s="9" customFormat="1" ht="14.45" customHeight="1" x14ac:dyDescent="0.2">
      <c r="B40" s="8"/>
      <c r="L40" s="8"/>
    </row>
    <row r="41" spans="2:12" ht="14.45" customHeight="1" x14ac:dyDescent="0.2">
      <c r="B41" s="4"/>
      <c r="L41" s="4"/>
    </row>
    <row r="42" spans="2:12" ht="14.45" customHeight="1" x14ac:dyDescent="0.2">
      <c r="B42" s="4"/>
      <c r="L42" s="4"/>
    </row>
    <row r="43" spans="2:12" ht="14.45" customHeight="1" x14ac:dyDescent="0.2">
      <c r="B43" s="4"/>
      <c r="L43" s="4"/>
    </row>
    <row r="44" spans="2:12" ht="14.45" customHeight="1" x14ac:dyDescent="0.2">
      <c r="B44" s="4"/>
      <c r="L44" s="4"/>
    </row>
    <row r="45" spans="2:12" ht="14.45" customHeight="1" x14ac:dyDescent="0.2">
      <c r="B45" s="4"/>
      <c r="L45" s="4"/>
    </row>
    <row r="46" spans="2:12" ht="14.45" customHeight="1" x14ac:dyDescent="0.2">
      <c r="B46" s="4"/>
      <c r="L46" s="4"/>
    </row>
    <row r="47" spans="2:12" ht="14.45" customHeight="1" x14ac:dyDescent="0.2">
      <c r="B47" s="4"/>
      <c r="L47" s="4"/>
    </row>
    <row r="48" spans="2:12" ht="14.45" customHeight="1" x14ac:dyDescent="0.2">
      <c r="B48" s="4"/>
      <c r="L48" s="4"/>
    </row>
    <row r="49" spans="2:12" ht="14.45" customHeight="1" x14ac:dyDescent="0.2">
      <c r="B49" s="4"/>
      <c r="L49" s="4"/>
    </row>
    <row r="50" spans="2:12" s="9" customFormat="1" ht="14.45" customHeight="1" x14ac:dyDescent="0.2">
      <c r="B50" s="8"/>
      <c r="D50" s="31" t="s">
        <v>31</v>
      </c>
      <c r="E50" s="32"/>
      <c r="F50" s="32"/>
      <c r="G50" s="31" t="s">
        <v>32</v>
      </c>
      <c r="H50" s="32"/>
      <c r="I50" s="32"/>
      <c r="J50" s="32"/>
      <c r="K50" s="32"/>
      <c r="L50" s="8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9" customFormat="1" ht="12.75" x14ac:dyDescent="0.2">
      <c r="B61" s="8"/>
      <c r="D61" s="33" t="s">
        <v>33</v>
      </c>
      <c r="E61" s="34"/>
      <c r="F61" s="35" t="s">
        <v>34</v>
      </c>
      <c r="G61" s="33" t="s">
        <v>33</v>
      </c>
      <c r="H61" s="34"/>
      <c r="I61" s="34"/>
      <c r="J61" s="36" t="s">
        <v>34</v>
      </c>
      <c r="K61" s="34"/>
      <c r="L61" s="8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9" customFormat="1" ht="12.75" x14ac:dyDescent="0.2">
      <c r="B65" s="8"/>
      <c r="D65" s="31" t="s">
        <v>35</v>
      </c>
      <c r="E65" s="32"/>
      <c r="F65" s="32"/>
      <c r="G65" s="31" t="s">
        <v>36</v>
      </c>
      <c r="H65" s="32"/>
      <c r="I65" s="32"/>
      <c r="J65" s="32"/>
      <c r="K65" s="32"/>
      <c r="L65" s="8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9" customFormat="1" ht="12.75" x14ac:dyDescent="0.2">
      <c r="B76" s="8"/>
      <c r="D76" s="33" t="s">
        <v>33</v>
      </c>
      <c r="E76" s="34"/>
      <c r="F76" s="35" t="s">
        <v>34</v>
      </c>
      <c r="G76" s="33" t="s">
        <v>33</v>
      </c>
      <c r="H76" s="34"/>
      <c r="I76" s="34"/>
      <c r="J76" s="36" t="s">
        <v>34</v>
      </c>
      <c r="K76" s="34"/>
      <c r="L76" s="8"/>
    </row>
    <row r="77" spans="2:12" s="9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8"/>
    </row>
    <row r="81" spans="2:47" s="9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8"/>
    </row>
    <row r="82" spans="2:47" s="9" customFormat="1" ht="24.95" customHeight="1" x14ac:dyDescent="0.2">
      <c r="B82" s="8"/>
      <c r="C82" s="5" t="s">
        <v>48</v>
      </c>
      <c r="L82" s="8"/>
    </row>
    <row r="83" spans="2:47" s="9" customFormat="1" ht="6.95" customHeight="1" x14ac:dyDescent="0.2">
      <c r="B83" s="8"/>
      <c r="L83" s="8"/>
    </row>
    <row r="84" spans="2:47" s="9" customFormat="1" ht="12" customHeight="1" x14ac:dyDescent="0.2">
      <c r="B84" s="8"/>
      <c r="C84" s="7" t="s">
        <v>6</v>
      </c>
      <c r="E84" s="9" t="s">
        <v>220</v>
      </c>
      <c r="L84" s="8"/>
    </row>
    <row r="85" spans="2:47" s="9" customFormat="1" ht="16.5" customHeight="1" x14ac:dyDescent="0.2">
      <c r="B85" s="8"/>
      <c r="E85" s="117" t="str">
        <f>E7</f>
        <v>Olomouc - trafostanice</v>
      </c>
      <c r="F85" s="118"/>
      <c r="G85" s="118"/>
      <c r="H85" s="118"/>
      <c r="L85" s="8"/>
    </row>
    <row r="86" spans="2:47" s="9" customFormat="1" ht="12" customHeight="1" x14ac:dyDescent="0.2">
      <c r="B86" s="8"/>
      <c r="C86" s="7" t="s">
        <v>46</v>
      </c>
      <c r="L86" s="8"/>
    </row>
    <row r="87" spans="2:47" s="9" customFormat="1" ht="16.5" customHeight="1" x14ac:dyDescent="0.2">
      <c r="B87" s="8"/>
      <c r="E87" s="108" t="str">
        <f>E9</f>
        <v>SO01 - Trafostanice</v>
      </c>
      <c r="F87" s="109"/>
      <c r="G87" s="109"/>
      <c r="H87" s="109"/>
      <c r="L87" s="8"/>
    </row>
    <row r="88" spans="2:47" s="9" customFormat="1" ht="6.95" customHeight="1" x14ac:dyDescent="0.2">
      <c r="B88" s="8"/>
      <c r="L88" s="8"/>
    </row>
    <row r="89" spans="2:47" s="9" customFormat="1" ht="12" customHeight="1" x14ac:dyDescent="0.2">
      <c r="B89" s="8"/>
      <c r="C89" s="7" t="s">
        <v>9</v>
      </c>
      <c r="F89" s="10" t="s">
        <v>213</v>
      </c>
      <c r="I89" s="7" t="s">
        <v>10</v>
      </c>
      <c r="J89" s="41" t="str">
        <f>IF(J12="","",J12)</f>
        <v>XXX</v>
      </c>
      <c r="L89" s="8"/>
    </row>
    <row r="90" spans="2:47" s="9" customFormat="1" ht="6.95" customHeight="1" x14ac:dyDescent="0.2">
      <c r="B90" s="8"/>
      <c r="L90" s="8"/>
    </row>
    <row r="91" spans="2:47" s="9" customFormat="1" ht="15.2" customHeight="1" x14ac:dyDescent="0.2">
      <c r="B91" s="8"/>
      <c r="C91" s="7" t="s">
        <v>11</v>
      </c>
      <c r="F91" s="10" t="str">
        <f>E15</f>
        <v>Univerzita Palackého v Olomouci</v>
      </c>
      <c r="I91" s="7" t="s">
        <v>15</v>
      </c>
      <c r="J91" s="16">
        <f>E21</f>
        <v>0</v>
      </c>
      <c r="L91" s="8"/>
    </row>
    <row r="92" spans="2:47" s="9" customFormat="1" ht="15.2" customHeight="1" x14ac:dyDescent="0.2">
      <c r="B92" s="8"/>
      <c r="C92" s="7" t="s">
        <v>14</v>
      </c>
      <c r="F92" s="10" t="str">
        <f>IF(E18="","",E18)</f>
        <v>XXX</v>
      </c>
      <c r="I92" s="7" t="s">
        <v>16</v>
      </c>
      <c r="J92" s="16">
        <f>E24</f>
        <v>0</v>
      </c>
      <c r="L92" s="8"/>
    </row>
    <row r="93" spans="2:47" s="9" customFormat="1" ht="10.35" customHeight="1" x14ac:dyDescent="0.2">
      <c r="B93" s="8"/>
      <c r="L93" s="8"/>
    </row>
    <row r="94" spans="2:47" s="9" customFormat="1" ht="29.25" customHeight="1" x14ac:dyDescent="0.2">
      <c r="B94" s="8"/>
      <c r="C94" s="42" t="s">
        <v>49</v>
      </c>
      <c r="D94" s="24"/>
      <c r="E94" s="24"/>
      <c r="F94" s="24"/>
      <c r="G94" s="24"/>
      <c r="H94" s="24"/>
      <c r="I94" s="24"/>
      <c r="J94" s="43" t="s">
        <v>50</v>
      </c>
      <c r="K94" s="24"/>
      <c r="L94" s="8"/>
    </row>
    <row r="95" spans="2:47" s="9" customFormat="1" ht="10.35" customHeight="1" x14ac:dyDescent="0.2">
      <c r="B95" s="8"/>
      <c r="L95" s="8"/>
    </row>
    <row r="96" spans="2:47" s="9" customFormat="1" ht="22.9" customHeight="1" x14ac:dyDescent="0.2">
      <c r="B96" s="8"/>
      <c r="C96" s="44" t="s">
        <v>51</v>
      </c>
      <c r="J96" s="19">
        <f>SUM(J97:J99)</f>
        <v>0</v>
      </c>
      <c r="L96" s="8"/>
      <c r="AU96" s="1" t="s">
        <v>52</v>
      </c>
    </row>
    <row r="97" spans="2:12" s="46" customFormat="1" ht="19.899999999999999" customHeight="1" x14ac:dyDescent="0.2">
      <c r="B97" s="45"/>
      <c r="D97" s="47" t="s">
        <v>53</v>
      </c>
      <c r="E97" s="48"/>
      <c r="F97" s="48"/>
      <c r="G97" s="48"/>
      <c r="H97" s="48"/>
      <c r="I97" s="48"/>
      <c r="J97" s="49">
        <f>J119</f>
        <v>0</v>
      </c>
      <c r="L97" s="45"/>
    </row>
    <row r="98" spans="2:12" s="46" customFormat="1" ht="19.899999999999999" customHeight="1" x14ac:dyDescent="0.2">
      <c r="B98" s="45"/>
      <c r="D98" s="47" t="s">
        <v>214</v>
      </c>
      <c r="E98" s="48"/>
      <c r="F98" s="48"/>
      <c r="G98" s="48"/>
      <c r="H98" s="48"/>
      <c r="I98" s="48"/>
      <c r="J98" s="49">
        <f>J157</f>
        <v>0</v>
      </c>
      <c r="L98" s="45"/>
    </row>
    <row r="99" spans="2:12" s="51" customFormat="1" ht="24.95" customHeight="1" x14ac:dyDescent="0.2">
      <c r="B99" s="50"/>
      <c r="D99" s="47" t="s">
        <v>219</v>
      </c>
      <c r="E99" s="48"/>
      <c r="F99" s="48"/>
      <c r="G99" s="48"/>
      <c r="H99" s="48"/>
      <c r="I99" s="48"/>
      <c r="J99" s="49">
        <f>J169</f>
        <v>0</v>
      </c>
      <c r="L99" s="50"/>
    </row>
    <row r="100" spans="2:12" s="9" customFormat="1" ht="21.75" customHeight="1" x14ac:dyDescent="0.2">
      <c r="B100" s="8"/>
      <c r="L100" s="8"/>
    </row>
    <row r="101" spans="2:12" s="9" customFormat="1" ht="6.95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8"/>
    </row>
    <row r="105" spans="2:12" s="9" customFormat="1" ht="6.95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8"/>
    </row>
    <row r="106" spans="2:12" s="9" customFormat="1" ht="24.95" customHeight="1" x14ac:dyDescent="0.2">
      <c r="B106" s="8"/>
      <c r="C106" s="5" t="s">
        <v>54</v>
      </c>
      <c r="L106" s="8"/>
    </row>
    <row r="107" spans="2:12" s="9" customFormat="1" ht="6.95" customHeight="1" x14ac:dyDescent="0.2">
      <c r="B107" s="8"/>
      <c r="L107" s="8"/>
    </row>
    <row r="108" spans="2:12" s="9" customFormat="1" ht="12" customHeight="1" x14ac:dyDescent="0.2">
      <c r="B108" s="8"/>
      <c r="C108" s="7" t="s">
        <v>6</v>
      </c>
      <c r="L108" s="8"/>
    </row>
    <row r="109" spans="2:12" s="9" customFormat="1" ht="16.5" customHeight="1" x14ac:dyDescent="0.2">
      <c r="B109" s="8"/>
      <c r="E109" s="110" t="str">
        <f>E7</f>
        <v>Olomouc - trafostanice</v>
      </c>
      <c r="F109" s="111"/>
      <c r="G109" s="111"/>
      <c r="H109" s="111"/>
      <c r="L109" s="8"/>
    </row>
    <row r="110" spans="2:12" s="9" customFormat="1" ht="12" customHeight="1" x14ac:dyDescent="0.2">
      <c r="B110" s="8"/>
      <c r="C110" s="7" t="s">
        <v>46</v>
      </c>
      <c r="L110" s="8"/>
    </row>
    <row r="111" spans="2:12" s="9" customFormat="1" ht="16.5" customHeight="1" x14ac:dyDescent="0.2">
      <c r="B111" s="8"/>
      <c r="E111" s="108" t="str">
        <f>E9</f>
        <v>SO01 - Trafostanice</v>
      </c>
      <c r="F111" s="109"/>
      <c r="G111" s="109"/>
      <c r="H111" s="109"/>
      <c r="L111" s="8"/>
    </row>
    <row r="112" spans="2:12" s="9" customFormat="1" ht="6.95" customHeight="1" x14ac:dyDescent="0.2">
      <c r="B112" s="8"/>
      <c r="L112" s="8"/>
    </row>
    <row r="113" spans="2:65" s="9" customFormat="1" ht="12" customHeight="1" x14ac:dyDescent="0.2">
      <c r="B113" s="8"/>
      <c r="C113" s="7" t="s">
        <v>9</v>
      </c>
      <c r="F113" s="10" t="s">
        <v>184</v>
      </c>
      <c r="I113" s="7" t="s">
        <v>10</v>
      </c>
      <c r="J113" s="41" t="str">
        <f>IF(J12="","",J12)</f>
        <v>XXX</v>
      </c>
      <c r="L113" s="8"/>
    </row>
    <row r="114" spans="2:65" s="9" customFormat="1" ht="6.95" customHeight="1" x14ac:dyDescent="0.2">
      <c r="B114" s="8"/>
      <c r="L114" s="8"/>
    </row>
    <row r="115" spans="2:65" s="9" customFormat="1" ht="15.2" customHeight="1" x14ac:dyDescent="0.2">
      <c r="B115" s="8"/>
      <c r="C115" s="7" t="s">
        <v>11</v>
      </c>
      <c r="F115" s="10" t="str">
        <f>E15</f>
        <v>Univerzita Palackého v Olomouci</v>
      </c>
      <c r="I115" s="7" t="s">
        <v>15</v>
      </c>
      <c r="J115" s="16">
        <f>E21</f>
        <v>0</v>
      </c>
      <c r="L115" s="8"/>
    </row>
    <row r="116" spans="2:65" s="9" customFormat="1" ht="15.2" customHeight="1" x14ac:dyDescent="0.2">
      <c r="B116" s="8"/>
      <c r="C116" s="7" t="s">
        <v>14</v>
      </c>
      <c r="F116" s="10" t="str">
        <f>IF(E18="","",E18)</f>
        <v>XXX</v>
      </c>
      <c r="I116" s="7" t="s">
        <v>16</v>
      </c>
      <c r="J116" s="16">
        <f>E24</f>
        <v>0</v>
      </c>
      <c r="L116" s="8"/>
    </row>
    <row r="117" spans="2:65" s="9" customFormat="1" ht="10.35" customHeight="1" x14ac:dyDescent="0.2">
      <c r="B117" s="8"/>
      <c r="L117" s="8"/>
    </row>
    <row r="118" spans="2:65" s="60" customFormat="1" ht="29.25" customHeight="1" x14ac:dyDescent="0.2">
      <c r="B118" s="52"/>
      <c r="C118" s="53" t="s">
        <v>55</v>
      </c>
      <c r="D118" s="54" t="s">
        <v>38</v>
      </c>
      <c r="E118" s="54" t="s">
        <v>59</v>
      </c>
      <c r="F118" s="54" t="s">
        <v>37</v>
      </c>
      <c r="G118" s="54" t="s">
        <v>56</v>
      </c>
      <c r="H118" s="54" t="s">
        <v>57</v>
      </c>
      <c r="I118" s="54" t="s">
        <v>58</v>
      </c>
      <c r="J118" s="55" t="s">
        <v>50</v>
      </c>
      <c r="K118" s="56" t="s">
        <v>59</v>
      </c>
      <c r="L118" s="52"/>
      <c r="M118" s="57" t="s">
        <v>0</v>
      </c>
      <c r="N118" s="58" t="s">
        <v>22</v>
      </c>
      <c r="O118" s="58" t="s">
        <v>60</v>
      </c>
      <c r="P118" s="58" t="s">
        <v>61</v>
      </c>
      <c r="Q118" s="58" t="s">
        <v>62</v>
      </c>
      <c r="R118" s="58" t="s">
        <v>63</v>
      </c>
      <c r="S118" s="58" t="s">
        <v>64</v>
      </c>
      <c r="T118" s="59" t="s">
        <v>65</v>
      </c>
    </row>
    <row r="119" spans="2:65" s="62" customFormat="1" ht="22.9" customHeight="1" x14ac:dyDescent="0.2">
      <c r="B119" s="61"/>
      <c r="D119" s="63" t="s">
        <v>39</v>
      </c>
      <c r="E119" s="64"/>
      <c r="F119" s="65" t="s">
        <v>41</v>
      </c>
      <c r="J119" s="66">
        <f>SUM(J120:J156)</f>
        <v>0</v>
      </c>
      <c r="L119" s="61"/>
      <c r="M119" s="67"/>
      <c r="P119" s="68">
        <f>SUM(P120:P142)</f>
        <v>0</v>
      </c>
      <c r="R119" s="68">
        <f>SUM(R120:R142)</f>
        <v>0</v>
      </c>
      <c r="T119" s="69">
        <f>SUM(T120:T142)</f>
        <v>0</v>
      </c>
      <c r="AR119" s="63" t="s">
        <v>44</v>
      </c>
      <c r="AT119" s="70" t="s">
        <v>39</v>
      </c>
      <c r="AU119" s="70" t="s">
        <v>42</v>
      </c>
      <c r="AY119" s="63" t="s">
        <v>66</v>
      </c>
      <c r="BK119" s="71">
        <f>SUM(BK120:BK142)</f>
        <v>0</v>
      </c>
    </row>
    <row r="120" spans="2:65" s="9" customFormat="1" ht="24" x14ac:dyDescent="0.2">
      <c r="B120" s="8"/>
      <c r="C120" s="72" t="s">
        <v>42</v>
      </c>
      <c r="D120" s="72" t="s">
        <v>189</v>
      </c>
      <c r="E120" s="73" t="s">
        <v>229</v>
      </c>
      <c r="F120" s="74" t="s">
        <v>226</v>
      </c>
      <c r="G120" s="75" t="s">
        <v>68</v>
      </c>
      <c r="H120" s="76">
        <v>1</v>
      </c>
      <c r="I120" s="77"/>
      <c r="J120" s="78">
        <f t="shared" ref="J120:J156" si="0">ROUND(I120*H120,2)</f>
        <v>0</v>
      </c>
      <c r="K120" s="79"/>
      <c r="L120" s="8"/>
      <c r="M120" s="80" t="s">
        <v>0</v>
      </c>
      <c r="N120" s="81" t="s">
        <v>23</v>
      </c>
      <c r="P120" s="82">
        <f t="shared" ref="P120:P156" si="1">O120*H120</f>
        <v>0</v>
      </c>
      <c r="Q120" s="82">
        <v>0</v>
      </c>
      <c r="R120" s="82">
        <f t="shared" ref="R120:R156" si="2">Q120*H120</f>
        <v>0</v>
      </c>
      <c r="S120" s="82">
        <v>0</v>
      </c>
      <c r="T120" s="83">
        <f t="shared" ref="T120:T156" si="3">S120*H120</f>
        <v>0</v>
      </c>
      <c r="AR120" s="84" t="s">
        <v>69</v>
      </c>
      <c r="AT120" s="84" t="s">
        <v>67</v>
      </c>
      <c r="AU120" s="84" t="s">
        <v>44</v>
      </c>
      <c r="AY120" s="1" t="s">
        <v>66</v>
      </c>
      <c r="BE120" s="85">
        <f t="shared" ref="BE120:BE142" si="4">IF(N120="základní",J120,0)</f>
        <v>0</v>
      </c>
      <c r="BF120" s="85">
        <f t="shared" ref="BF120:BF142" si="5">IF(N120="snížená",J120,0)</f>
        <v>0</v>
      </c>
      <c r="BG120" s="85">
        <f t="shared" ref="BG120:BG142" si="6">IF(N120="zákl. přenesená",J120,0)</f>
        <v>0</v>
      </c>
      <c r="BH120" s="85">
        <f t="shared" ref="BH120:BH142" si="7">IF(N120="sníž. přenesená",J120,0)</f>
        <v>0</v>
      </c>
      <c r="BI120" s="85">
        <f t="shared" ref="BI120:BI142" si="8">IF(N120="nulová",J120,0)</f>
        <v>0</v>
      </c>
      <c r="BJ120" s="1" t="s">
        <v>42</v>
      </c>
      <c r="BK120" s="85">
        <f t="shared" ref="BK120:BK156" si="9">ROUND(I120*H120,2)</f>
        <v>0</v>
      </c>
      <c r="BL120" s="1" t="s">
        <v>69</v>
      </c>
      <c r="BM120" s="84" t="s">
        <v>70</v>
      </c>
    </row>
    <row r="121" spans="2:65" s="9" customFormat="1" ht="24" x14ac:dyDescent="0.2">
      <c r="B121" s="8"/>
      <c r="C121" s="72" t="s">
        <v>44</v>
      </c>
      <c r="D121" s="72" t="s">
        <v>67</v>
      </c>
      <c r="E121" s="73" t="s">
        <v>229</v>
      </c>
      <c r="F121" s="86" t="s">
        <v>172</v>
      </c>
      <c r="G121" s="75" t="s">
        <v>68</v>
      </c>
      <c r="H121" s="76">
        <v>1</v>
      </c>
      <c r="I121" s="77"/>
      <c r="J121" s="78">
        <f t="shared" si="0"/>
        <v>0</v>
      </c>
      <c r="K121" s="79"/>
      <c r="L121" s="8"/>
      <c r="M121" s="80" t="s">
        <v>0</v>
      </c>
      <c r="N121" s="81" t="s">
        <v>23</v>
      </c>
      <c r="P121" s="82">
        <f t="shared" si="1"/>
        <v>0</v>
      </c>
      <c r="Q121" s="82">
        <v>0</v>
      </c>
      <c r="R121" s="82">
        <f t="shared" si="2"/>
        <v>0</v>
      </c>
      <c r="S121" s="82">
        <v>0</v>
      </c>
      <c r="T121" s="83">
        <f t="shared" si="3"/>
        <v>0</v>
      </c>
      <c r="AR121" s="84" t="s">
        <v>69</v>
      </c>
      <c r="AT121" s="84" t="s">
        <v>67</v>
      </c>
      <c r="AU121" s="84" t="s">
        <v>44</v>
      </c>
      <c r="AY121" s="1" t="s">
        <v>66</v>
      </c>
      <c r="BE121" s="85">
        <f t="shared" si="4"/>
        <v>0</v>
      </c>
      <c r="BF121" s="85">
        <f t="shared" si="5"/>
        <v>0</v>
      </c>
      <c r="BG121" s="85">
        <f t="shared" si="6"/>
        <v>0</v>
      </c>
      <c r="BH121" s="85">
        <f t="shared" si="7"/>
        <v>0</v>
      </c>
      <c r="BI121" s="85">
        <f t="shared" si="8"/>
        <v>0</v>
      </c>
      <c r="BJ121" s="1" t="s">
        <v>42</v>
      </c>
      <c r="BK121" s="85">
        <f t="shared" si="9"/>
        <v>0</v>
      </c>
      <c r="BL121" s="1" t="s">
        <v>69</v>
      </c>
      <c r="BM121" s="84" t="s">
        <v>71</v>
      </c>
    </row>
    <row r="122" spans="2:65" s="9" customFormat="1" ht="12" x14ac:dyDescent="0.2">
      <c r="B122" s="8"/>
      <c r="C122" s="72" t="s">
        <v>72</v>
      </c>
      <c r="D122" s="72" t="s">
        <v>189</v>
      </c>
      <c r="E122" s="73" t="s">
        <v>229</v>
      </c>
      <c r="F122" s="74" t="s">
        <v>208</v>
      </c>
      <c r="G122" s="75" t="s">
        <v>68</v>
      </c>
      <c r="H122" s="76">
        <v>1</v>
      </c>
      <c r="I122" s="77"/>
      <c r="J122" s="78">
        <f t="shared" si="0"/>
        <v>0</v>
      </c>
      <c r="K122" s="79"/>
      <c r="L122" s="8"/>
      <c r="M122" s="80" t="s">
        <v>0</v>
      </c>
      <c r="N122" s="81" t="s">
        <v>23</v>
      </c>
      <c r="P122" s="82">
        <f t="shared" si="1"/>
        <v>0</v>
      </c>
      <c r="Q122" s="82">
        <v>0</v>
      </c>
      <c r="R122" s="82">
        <f t="shared" si="2"/>
        <v>0</v>
      </c>
      <c r="S122" s="82">
        <v>0</v>
      </c>
      <c r="T122" s="83">
        <f t="shared" si="3"/>
        <v>0</v>
      </c>
      <c r="AR122" s="84" t="s">
        <v>69</v>
      </c>
      <c r="AT122" s="84" t="s">
        <v>67</v>
      </c>
      <c r="AU122" s="84" t="s">
        <v>44</v>
      </c>
      <c r="AY122" s="1" t="s">
        <v>66</v>
      </c>
      <c r="BE122" s="85">
        <f t="shared" si="4"/>
        <v>0</v>
      </c>
      <c r="BF122" s="85">
        <f t="shared" si="5"/>
        <v>0</v>
      </c>
      <c r="BG122" s="85">
        <f t="shared" si="6"/>
        <v>0</v>
      </c>
      <c r="BH122" s="85">
        <f t="shared" si="7"/>
        <v>0</v>
      </c>
      <c r="BI122" s="85">
        <f t="shared" si="8"/>
        <v>0</v>
      </c>
      <c r="BJ122" s="1" t="s">
        <v>42</v>
      </c>
      <c r="BK122" s="85">
        <f t="shared" si="9"/>
        <v>0</v>
      </c>
      <c r="BL122" s="1" t="s">
        <v>69</v>
      </c>
      <c r="BM122" s="84" t="s">
        <v>73</v>
      </c>
    </row>
    <row r="123" spans="2:65" s="9" customFormat="1" ht="12" x14ac:dyDescent="0.2">
      <c r="B123" s="8"/>
      <c r="C123" s="72" t="s">
        <v>74</v>
      </c>
      <c r="D123" s="72" t="s">
        <v>67</v>
      </c>
      <c r="E123" s="73" t="s">
        <v>229</v>
      </c>
      <c r="F123" s="86" t="s">
        <v>173</v>
      </c>
      <c r="G123" s="75" t="s">
        <v>68</v>
      </c>
      <c r="H123" s="76">
        <v>1</v>
      </c>
      <c r="I123" s="77"/>
      <c r="J123" s="78">
        <f t="shared" si="0"/>
        <v>0</v>
      </c>
      <c r="K123" s="79"/>
      <c r="L123" s="8"/>
      <c r="M123" s="80" t="s">
        <v>0</v>
      </c>
      <c r="N123" s="81" t="s">
        <v>23</v>
      </c>
      <c r="P123" s="82">
        <f t="shared" si="1"/>
        <v>0</v>
      </c>
      <c r="Q123" s="82">
        <v>0</v>
      </c>
      <c r="R123" s="82">
        <f t="shared" si="2"/>
        <v>0</v>
      </c>
      <c r="S123" s="82">
        <v>0</v>
      </c>
      <c r="T123" s="83">
        <f t="shared" si="3"/>
        <v>0</v>
      </c>
      <c r="AR123" s="84" t="s">
        <v>69</v>
      </c>
      <c r="AT123" s="84" t="s">
        <v>67</v>
      </c>
      <c r="AU123" s="84" t="s">
        <v>44</v>
      </c>
      <c r="AY123" s="1" t="s">
        <v>66</v>
      </c>
      <c r="BE123" s="85">
        <f t="shared" si="4"/>
        <v>0</v>
      </c>
      <c r="BF123" s="85">
        <f t="shared" si="5"/>
        <v>0</v>
      </c>
      <c r="BG123" s="85">
        <f t="shared" si="6"/>
        <v>0</v>
      </c>
      <c r="BH123" s="85">
        <f t="shared" si="7"/>
        <v>0</v>
      </c>
      <c r="BI123" s="85">
        <f t="shared" si="8"/>
        <v>0</v>
      </c>
      <c r="BJ123" s="1" t="s">
        <v>42</v>
      </c>
      <c r="BK123" s="85">
        <f t="shared" si="9"/>
        <v>0</v>
      </c>
      <c r="BL123" s="1" t="s">
        <v>69</v>
      </c>
      <c r="BM123" s="84" t="s">
        <v>75</v>
      </c>
    </row>
    <row r="124" spans="2:65" s="9" customFormat="1" ht="24" x14ac:dyDescent="0.2">
      <c r="B124" s="8"/>
      <c r="C124" s="72" t="s">
        <v>76</v>
      </c>
      <c r="D124" s="72" t="s">
        <v>189</v>
      </c>
      <c r="E124" s="73" t="s">
        <v>229</v>
      </c>
      <c r="F124" s="74" t="s">
        <v>209</v>
      </c>
      <c r="G124" s="75" t="s">
        <v>68</v>
      </c>
      <c r="H124" s="76">
        <v>1</v>
      </c>
      <c r="I124" s="77"/>
      <c r="J124" s="78">
        <f t="shared" si="0"/>
        <v>0</v>
      </c>
      <c r="K124" s="79"/>
      <c r="L124" s="8"/>
      <c r="M124" s="80" t="s">
        <v>0</v>
      </c>
      <c r="N124" s="81" t="s">
        <v>23</v>
      </c>
      <c r="P124" s="82">
        <f t="shared" si="1"/>
        <v>0</v>
      </c>
      <c r="Q124" s="82">
        <v>0</v>
      </c>
      <c r="R124" s="82">
        <f t="shared" si="2"/>
        <v>0</v>
      </c>
      <c r="S124" s="82">
        <v>0</v>
      </c>
      <c r="T124" s="83">
        <f t="shared" si="3"/>
        <v>0</v>
      </c>
      <c r="AR124" s="84" t="s">
        <v>69</v>
      </c>
      <c r="AT124" s="84" t="s">
        <v>67</v>
      </c>
      <c r="AU124" s="84" t="s">
        <v>44</v>
      </c>
      <c r="AY124" s="1" t="s">
        <v>66</v>
      </c>
      <c r="BE124" s="85">
        <f t="shared" si="4"/>
        <v>0</v>
      </c>
      <c r="BF124" s="85">
        <f t="shared" si="5"/>
        <v>0</v>
      </c>
      <c r="BG124" s="85">
        <f t="shared" si="6"/>
        <v>0</v>
      </c>
      <c r="BH124" s="85">
        <f t="shared" si="7"/>
        <v>0</v>
      </c>
      <c r="BI124" s="85">
        <f t="shared" si="8"/>
        <v>0</v>
      </c>
      <c r="BJ124" s="1" t="s">
        <v>42</v>
      </c>
      <c r="BK124" s="85">
        <f t="shared" si="9"/>
        <v>0</v>
      </c>
      <c r="BL124" s="1" t="s">
        <v>69</v>
      </c>
      <c r="BM124" s="84" t="s">
        <v>77</v>
      </c>
    </row>
    <row r="125" spans="2:65" s="9" customFormat="1" ht="16.5" customHeight="1" x14ac:dyDescent="0.2">
      <c r="B125" s="8"/>
      <c r="C125" s="72" t="s">
        <v>78</v>
      </c>
      <c r="D125" s="72" t="s">
        <v>67</v>
      </c>
      <c r="E125" s="73" t="s">
        <v>229</v>
      </c>
      <c r="F125" s="86" t="s">
        <v>174</v>
      </c>
      <c r="G125" s="75" t="s">
        <v>68</v>
      </c>
      <c r="H125" s="76">
        <v>3</v>
      </c>
      <c r="I125" s="77"/>
      <c r="J125" s="78">
        <f t="shared" si="0"/>
        <v>0</v>
      </c>
      <c r="K125" s="79"/>
      <c r="L125" s="8"/>
      <c r="M125" s="80" t="s">
        <v>0</v>
      </c>
      <c r="N125" s="81" t="s">
        <v>23</v>
      </c>
      <c r="P125" s="82">
        <f t="shared" si="1"/>
        <v>0</v>
      </c>
      <c r="Q125" s="82">
        <v>0</v>
      </c>
      <c r="R125" s="82">
        <f t="shared" si="2"/>
        <v>0</v>
      </c>
      <c r="S125" s="82">
        <v>0</v>
      </c>
      <c r="T125" s="83">
        <f t="shared" si="3"/>
        <v>0</v>
      </c>
      <c r="AR125" s="84" t="s">
        <v>69</v>
      </c>
      <c r="AT125" s="84" t="s">
        <v>67</v>
      </c>
      <c r="AU125" s="84" t="s">
        <v>44</v>
      </c>
      <c r="AY125" s="1" t="s">
        <v>66</v>
      </c>
      <c r="BE125" s="85">
        <f t="shared" si="4"/>
        <v>0</v>
      </c>
      <c r="BF125" s="85">
        <f t="shared" si="5"/>
        <v>0</v>
      </c>
      <c r="BG125" s="85">
        <f t="shared" si="6"/>
        <v>0</v>
      </c>
      <c r="BH125" s="85">
        <f t="shared" si="7"/>
        <v>0</v>
      </c>
      <c r="BI125" s="85">
        <f t="shared" si="8"/>
        <v>0</v>
      </c>
      <c r="BJ125" s="1" t="s">
        <v>42</v>
      </c>
      <c r="BK125" s="85">
        <f t="shared" si="9"/>
        <v>0</v>
      </c>
      <c r="BL125" s="1" t="s">
        <v>69</v>
      </c>
      <c r="BM125" s="84" t="s">
        <v>80</v>
      </c>
    </row>
    <row r="126" spans="2:65" s="9" customFormat="1" ht="16.5" customHeight="1" x14ac:dyDescent="0.2">
      <c r="B126" s="8"/>
      <c r="C126" s="72" t="s">
        <v>81</v>
      </c>
      <c r="D126" s="72" t="s">
        <v>189</v>
      </c>
      <c r="E126" s="73" t="s">
        <v>229</v>
      </c>
      <c r="F126" s="87" t="s">
        <v>176</v>
      </c>
      <c r="G126" s="75" t="s">
        <v>68</v>
      </c>
      <c r="H126" s="76">
        <v>1</v>
      </c>
      <c r="I126" s="77"/>
      <c r="J126" s="78">
        <f t="shared" si="0"/>
        <v>0</v>
      </c>
      <c r="K126" s="79"/>
      <c r="L126" s="8"/>
      <c r="M126" s="80" t="s">
        <v>0</v>
      </c>
      <c r="N126" s="81" t="s">
        <v>23</v>
      </c>
      <c r="P126" s="82">
        <f t="shared" si="1"/>
        <v>0</v>
      </c>
      <c r="Q126" s="82">
        <v>0</v>
      </c>
      <c r="R126" s="82">
        <f t="shared" si="2"/>
        <v>0</v>
      </c>
      <c r="S126" s="82">
        <v>0</v>
      </c>
      <c r="T126" s="83">
        <f t="shared" si="3"/>
        <v>0</v>
      </c>
      <c r="AR126" s="84" t="s">
        <v>69</v>
      </c>
      <c r="AT126" s="84" t="s">
        <v>67</v>
      </c>
      <c r="AU126" s="84" t="s">
        <v>44</v>
      </c>
      <c r="AY126" s="1" t="s">
        <v>66</v>
      </c>
      <c r="BE126" s="85">
        <f t="shared" si="4"/>
        <v>0</v>
      </c>
      <c r="BF126" s="85">
        <f t="shared" si="5"/>
        <v>0</v>
      </c>
      <c r="BG126" s="85">
        <f t="shared" si="6"/>
        <v>0</v>
      </c>
      <c r="BH126" s="85">
        <f t="shared" si="7"/>
        <v>0</v>
      </c>
      <c r="BI126" s="85">
        <f t="shared" si="8"/>
        <v>0</v>
      </c>
      <c r="BJ126" s="1" t="s">
        <v>42</v>
      </c>
      <c r="BK126" s="85">
        <f t="shared" si="9"/>
        <v>0</v>
      </c>
      <c r="BL126" s="1" t="s">
        <v>69</v>
      </c>
      <c r="BM126" s="84" t="s">
        <v>82</v>
      </c>
    </row>
    <row r="127" spans="2:65" s="9" customFormat="1" ht="16.5" customHeight="1" x14ac:dyDescent="0.2">
      <c r="B127" s="8"/>
      <c r="C127" s="72" t="s">
        <v>83</v>
      </c>
      <c r="D127" s="72" t="s">
        <v>67</v>
      </c>
      <c r="E127" s="73" t="s">
        <v>229</v>
      </c>
      <c r="F127" s="86" t="s">
        <v>175</v>
      </c>
      <c r="G127" s="75" t="s">
        <v>68</v>
      </c>
      <c r="H127" s="76">
        <v>1</v>
      </c>
      <c r="I127" s="77"/>
      <c r="J127" s="78">
        <f t="shared" si="0"/>
        <v>0</v>
      </c>
      <c r="K127" s="79"/>
      <c r="L127" s="8"/>
      <c r="M127" s="80" t="s">
        <v>0</v>
      </c>
      <c r="N127" s="81" t="s">
        <v>23</v>
      </c>
      <c r="P127" s="82">
        <f t="shared" si="1"/>
        <v>0</v>
      </c>
      <c r="Q127" s="82">
        <v>0</v>
      </c>
      <c r="R127" s="82">
        <f t="shared" si="2"/>
        <v>0</v>
      </c>
      <c r="S127" s="82">
        <v>0</v>
      </c>
      <c r="T127" s="83">
        <f t="shared" si="3"/>
        <v>0</v>
      </c>
      <c r="AR127" s="84" t="s">
        <v>69</v>
      </c>
      <c r="AT127" s="84" t="s">
        <v>67</v>
      </c>
      <c r="AU127" s="84" t="s">
        <v>44</v>
      </c>
      <c r="AY127" s="1" t="s">
        <v>66</v>
      </c>
      <c r="BE127" s="85">
        <f t="shared" si="4"/>
        <v>0</v>
      </c>
      <c r="BF127" s="85">
        <f t="shared" si="5"/>
        <v>0</v>
      </c>
      <c r="BG127" s="85">
        <f t="shared" si="6"/>
        <v>0</v>
      </c>
      <c r="BH127" s="85">
        <f t="shared" si="7"/>
        <v>0</v>
      </c>
      <c r="BI127" s="85">
        <f t="shared" si="8"/>
        <v>0</v>
      </c>
      <c r="BJ127" s="1" t="s">
        <v>42</v>
      </c>
      <c r="BK127" s="85">
        <f t="shared" si="9"/>
        <v>0</v>
      </c>
      <c r="BL127" s="1" t="s">
        <v>69</v>
      </c>
      <c r="BM127" s="84" t="s">
        <v>84</v>
      </c>
    </row>
    <row r="128" spans="2:65" s="9" customFormat="1" ht="24" x14ac:dyDescent="0.2">
      <c r="B128" s="8"/>
      <c r="C128" s="72" t="s">
        <v>85</v>
      </c>
      <c r="D128" s="72" t="s">
        <v>189</v>
      </c>
      <c r="E128" s="73" t="s">
        <v>229</v>
      </c>
      <c r="F128" s="74" t="s">
        <v>195</v>
      </c>
      <c r="G128" s="75" t="s">
        <v>68</v>
      </c>
      <c r="H128" s="76">
        <v>4</v>
      </c>
      <c r="I128" s="77"/>
      <c r="J128" s="78">
        <f t="shared" si="0"/>
        <v>0</v>
      </c>
      <c r="K128" s="79"/>
      <c r="L128" s="8"/>
      <c r="M128" s="80" t="s">
        <v>0</v>
      </c>
      <c r="N128" s="81" t="s">
        <v>23</v>
      </c>
      <c r="P128" s="82">
        <f t="shared" si="1"/>
        <v>0</v>
      </c>
      <c r="Q128" s="82">
        <v>0</v>
      </c>
      <c r="R128" s="82">
        <f t="shared" si="2"/>
        <v>0</v>
      </c>
      <c r="S128" s="82">
        <v>0</v>
      </c>
      <c r="T128" s="83">
        <f t="shared" si="3"/>
        <v>0</v>
      </c>
      <c r="AR128" s="84" t="s">
        <v>69</v>
      </c>
      <c r="AT128" s="84" t="s">
        <v>67</v>
      </c>
      <c r="AU128" s="84" t="s">
        <v>44</v>
      </c>
      <c r="AY128" s="1" t="s">
        <v>66</v>
      </c>
      <c r="BE128" s="85">
        <f t="shared" si="4"/>
        <v>0</v>
      </c>
      <c r="BF128" s="85">
        <f t="shared" si="5"/>
        <v>0</v>
      </c>
      <c r="BG128" s="85">
        <f t="shared" si="6"/>
        <v>0</v>
      </c>
      <c r="BH128" s="85">
        <f t="shared" si="7"/>
        <v>0</v>
      </c>
      <c r="BI128" s="85">
        <f t="shared" si="8"/>
        <v>0</v>
      </c>
      <c r="BJ128" s="1" t="s">
        <v>42</v>
      </c>
      <c r="BK128" s="85">
        <f t="shared" si="9"/>
        <v>0</v>
      </c>
      <c r="BL128" s="1" t="s">
        <v>69</v>
      </c>
      <c r="BM128" s="84" t="s">
        <v>86</v>
      </c>
    </row>
    <row r="129" spans="2:65" s="9" customFormat="1" ht="12" x14ac:dyDescent="0.2">
      <c r="B129" s="8"/>
      <c r="C129" s="72" t="s">
        <v>87</v>
      </c>
      <c r="D129" s="72" t="s">
        <v>189</v>
      </c>
      <c r="E129" s="73" t="s">
        <v>229</v>
      </c>
      <c r="F129" s="74" t="s">
        <v>191</v>
      </c>
      <c r="G129" s="75" t="s">
        <v>68</v>
      </c>
      <c r="H129" s="76">
        <v>16</v>
      </c>
      <c r="I129" s="77"/>
      <c r="J129" s="78">
        <f t="shared" si="0"/>
        <v>0</v>
      </c>
      <c r="K129" s="79"/>
      <c r="L129" s="8"/>
      <c r="M129" s="80" t="s">
        <v>0</v>
      </c>
      <c r="N129" s="81" t="s">
        <v>23</v>
      </c>
      <c r="P129" s="82">
        <f t="shared" si="1"/>
        <v>0</v>
      </c>
      <c r="Q129" s="82">
        <v>0</v>
      </c>
      <c r="R129" s="82">
        <f t="shared" si="2"/>
        <v>0</v>
      </c>
      <c r="S129" s="82">
        <v>0</v>
      </c>
      <c r="T129" s="83">
        <f t="shared" si="3"/>
        <v>0</v>
      </c>
      <c r="AR129" s="84" t="s">
        <v>69</v>
      </c>
      <c r="AT129" s="84" t="s">
        <v>67</v>
      </c>
      <c r="AU129" s="84" t="s">
        <v>44</v>
      </c>
      <c r="AY129" s="1" t="s">
        <v>66</v>
      </c>
      <c r="BE129" s="85">
        <f t="shared" si="4"/>
        <v>0</v>
      </c>
      <c r="BF129" s="85">
        <f t="shared" si="5"/>
        <v>0</v>
      </c>
      <c r="BG129" s="85">
        <f t="shared" si="6"/>
        <v>0</v>
      </c>
      <c r="BH129" s="85">
        <f t="shared" si="7"/>
        <v>0</v>
      </c>
      <c r="BI129" s="85">
        <f t="shared" si="8"/>
        <v>0</v>
      </c>
      <c r="BJ129" s="1" t="s">
        <v>42</v>
      </c>
      <c r="BK129" s="85">
        <f t="shared" si="9"/>
        <v>0</v>
      </c>
      <c r="BL129" s="1" t="s">
        <v>69</v>
      </c>
      <c r="BM129" s="84" t="s">
        <v>88</v>
      </c>
    </row>
    <row r="130" spans="2:65" s="9" customFormat="1" ht="12" x14ac:dyDescent="0.2">
      <c r="B130" s="8"/>
      <c r="C130" s="72" t="s">
        <v>89</v>
      </c>
      <c r="D130" s="72" t="s">
        <v>67</v>
      </c>
      <c r="E130" s="73" t="s">
        <v>229</v>
      </c>
      <c r="F130" s="86" t="s">
        <v>196</v>
      </c>
      <c r="G130" s="75" t="s">
        <v>68</v>
      </c>
      <c r="H130" s="76">
        <v>1</v>
      </c>
      <c r="I130" s="77"/>
      <c r="J130" s="78">
        <f t="shared" si="0"/>
        <v>0</v>
      </c>
      <c r="K130" s="79"/>
      <c r="L130" s="8"/>
      <c r="M130" s="80" t="s">
        <v>0</v>
      </c>
      <c r="N130" s="81" t="s">
        <v>23</v>
      </c>
      <c r="P130" s="82">
        <f t="shared" si="1"/>
        <v>0</v>
      </c>
      <c r="Q130" s="82">
        <v>0</v>
      </c>
      <c r="R130" s="82">
        <f t="shared" si="2"/>
        <v>0</v>
      </c>
      <c r="S130" s="82">
        <v>0</v>
      </c>
      <c r="T130" s="83">
        <f t="shared" si="3"/>
        <v>0</v>
      </c>
      <c r="AR130" s="84" t="s">
        <v>69</v>
      </c>
      <c r="AT130" s="84" t="s">
        <v>67</v>
      </c>
      <c r="AU130" s="84" t="s">
        <v>44</v>
      </c>
      <c r="AY130" s="1" t="s">
        <v>66</v>
      </c>
      <c r="BE130" s="85">
        <f t="shared" si="4"/>
        <v>0</v>
      </c>
      <c r="BF130" s="85">
        <f t="shared" si="5"/>
        <v>0</v>
      </c>
      <c r="BG130" s="85">
        <f t="shared" si="6"/>
        <v>0</v>
      </c>
      <c r="BH130" s="85">
        <f t="shared" si="7"/>
        <v>0</v>
      </c>
      <c r="BI130" s="85">
        <f t="shared" si="8"/>
        <v>0</v>
      </c>
      <c r="BJ130" s="1" t="s">
        <v>42</v>
      </c>
      <c r="BK130" s="85">
        <f t="shared" si="9"/>
        <v>0</v>
      </c>
      <c r="BL130" s="1" t="s">
        <v>69</v>
      </c>
      <c r="BM130" s="84" t="s">
        <v>91</v>
      </c>
    </row>
    <row r="131" spans="2:65" s="9" customFormat="1" ht="12" x14ac:dyDescent="0.2">
      <c r="B131" s="8"/>
      <c r="C131" s="72" t="s">
        <v>4</v>
      </c>
      <c r="D131" s="72" t="s">
        <v>189</v>
      </c>
      <c r="E131" s="73" t="s">
        <v>229</v>
      </c>
      <c r="F131" s="87" t="s">
        <v>210</v>
      </c>
      <c r="G131" s="75" t="s">
        <v>68</v>
      </c>
      <c r="H131" s="76">
        <v>3</v>
      </c>
      <c r="I131" s="77"/>
      <c r="J131" s="78">
        <f t="shared" si="0"/>
        <v>0</v>
      </c>
      <c r="K131" s="79"/>
      <c r="L131" s="8"/>
      <c r="M131" s="80" t="s">
        <v>0</v>
      </c>
      <c r="N131" s="81" t="s">
        <v>23</v>
      </c>
      <c r="P131" s="82">
        <f t="shared" si="1"/>
        <v>0</v>
      </c>
      <c r="Q131" s="82">
        <v>0</v>
      </c>
      <c r="R131" s="82">
        <f t="shared" si="2"/>
        <v>0</v>
      </c>
      <c r="S131" s="82">
        <v>0</v>
      </c>
      <c r="T131" s="83">
        <f t="shared" si="3"/>
        <v>0</v>
      </c>
      <c r="AR131" s="84" t="s">
        <v>69</v>
      </c>
      <c r="AT131" s="84" t="s">
        <v>67</v>
      </c>
      <c r="AU131" s="84" t="s">
        <v>44</v>
      </c>
      <c r="AY131" s="1" t="s">
        <v>66</v>
      </c>
      <c r="BE131" s="85">
        <f t="shared" si="4"/>
        <v>0</v>
      </c>
      <c r="BF131" s="85">
        <f t="shared" si="5"/>
        <v>0</v>
      </c>
      <c r="BG131" s="85">
        <f t="shared" si="6"/>
        <v>0</v>
      </c>
      <c r="BH131" s="85">
        <f t="shared" si="7"/>
        <v>0</v>
      </c>
      <c r="BI131" s="85">
        <f t="shared" si="8"/>
        <v>0</v>
      </c>
      <c r="BJ131" s="1" t="s">
        <v>42</v>
      </c>
      <c r="BK131" s="85">
        <f t="shared" si="9"/>
        <v>0</v>
      </c>
      <c r="BL131" s="1" t="s">
        <v>69</v>
      </c>
      <c r="BM131" s="84" t="s">
        <v>92</v>
      </c>
    </row>
    <row r="132" spans="2:65" s="9" customFormat="1" ht="24" x14ac:dyDescent="0.2">
      <c r="B132" s="8"/>
      <c r="C132" s="72" t="s">
        <v>93</v>
      </c>
      <c r="D132" s="72" t="s">
        <v>67</v>
      </c>
      <c r="E132" s="73" t="s">
        <v>229</v>
      </c>
      <c r="F132" s="86" t="s">
        <v>177</v>
      </c>
      <c r="G132" s="75" t="s">
        <v>68</v>
      </c>
      <c r="H132" s="76">
        <v>3</v>
      </c>
      <c r="I132" s="77"/>
      <c r="J132" s="78">
        <f t="shared" si="0"/>
        <v>0</v>
      </c>
      <c r="K132" s="79"/>
      <c r="L132" s="8"/>
      <c r="M132" s="80" t="s">
        <v>0</v>
      </c>
      <c r="N132" s="81" t="s">
        <v>23</v>
      </c>
      <c r="P132" s="82">
        <f t="shared" si="1"/>
        <v>0</v>
      </c>
      <c r="Q132" s="82">
        <v>0</v>
      </c>
      <c r="R132" s="82">
        <f t="shared" si="2"/>
        <v>0</v>
      </c>
      <c r="S132" s="82">
        <v>0</v>
      </c>
      <c r="T132" s="83">
        <f t="shared" si="3"/>
        <v>0</v>
      </c>
      <c r="AR132" s="84" t="s">
        <v>69</v>
      </c>
      <c r="AT132" s="84" t="s">
        <v>67</v>
      </c>
      <c r="AU132" s="84" t="s">
        <v>44</v>
      </c>
      <c r="AY132" s="1" t="s">
        <v>66</v>
      </c>
      <c r="BE132" s="85">
        <f t="shared" si="4"/>
        <v>0</v>
      </c>
      <c r="BF132" s="85">
        <f t="shared" si="5"/>
        <v>0</v>
      </c>
      <c r="BG132" s="85">
        <f t="shared" si="6"/>
        <v>0</v>
      </c>
      <c r="BH132" s="85">
        <f t="shared" si="7"/>
        <v>0</v>
      </c>
      <c r="BI132" s="85">
        <f t="shared" si="8"/>
        <v>0</v>
      </c>
      <c r="BJ132" s="1" t="s">
        <v>42</v>
      </c>
      <c r="BK132" s="85">
        <f t="shared" si="9"/>
        <v>0</v>
      </c>
      <c r="BL132" s="1" t="s">
        <v>69</v>
      </c>
      <c r="BM132" s="84" t="s">
        <v>94</v>
      </c>
    </row>
    <row r="133" spans="2:65" s="9" customFormat="1" ht="21.6" customHeight="1" x14ac:dyDescent="0.2">
      <c r="B133" s="8"/>
      <c r="C133" s="72" t="s">
        <v>95</v>
      </c>
      <c r="D133" s="72" t="s">
        <v>189</v>
      </c>
      <c r="E133" s="73" t="s">
        <v>229</v>
      </c>
      <c r="F133" s="88" t="s">
        <v>211</v>
      </c>
      <c r="G133" s="75" t="s">
        <v>68</v>
      </c>
      <c r="H133" s="76">
        <v>1</v>
      </c>
      <c r="I133" s="77"/>
      <c r="J133" s="78">
        <f t="shared" si="0"/>
        <v>0</v>
      </c>
      <c r="K133" s="79"/>
      <c r="L133" s="8"/>
      <c r="M133" s="80" t="s">
        <v>0</v>
      </c>
      <c r="N133" s="81" t="s">
        <v>23</v>
      </c>
      <c r="P133" s="82">
        <f t="shared" si="1"/>
        <v>0</v>
      </c>
      <c r="Q133" s="82">
        <v>0</v>
      </c>
      <c r="R133" s="82">
        <f t="shared" si="2"/>
        <v>0</v>
      </c>
      <c r="S133" s="82">
        <v>0</v>
      </c>
      <c r="T133" s="83">
        <f t="shared" si="3"/>
        <v>0</v>
      </c>
      <c r="AR133" s="84" t="s">
        <v>69</v>
      </c>
      <c r="AT133" s="84" t="s">
        <v>67</v>
      </c>
      <c r="AU133" s="84" t="s">
        <v>44</v>
      </c>
      <c r="AY133" s="1" t="s">
        <v>66</v>
      </c>
      <c r="BE133" s="85">
        <f t="shared" si="4"/>
        <v>0</v>
      </c>
      <c r="BF133" s="85">
        <f t="shared" si="5"/>
        <v>0</v>
      </c>
      <c r="BG133" s="85">
        <f t="shared" si="6"/>
        <v>0</v>
      </c>
      <c r="BH133" s="85">
        <f t="shared" si="7"/>
        <v>0</v>
      </c>
      <c r="BI133" s="85">
        <f t="shared" si="8"/>
        <v>0</v>
      </c>
      <c r="BJ133" s="1" t="s">
        <v>42</v>
      </c>
      <c r="BK133" s="85">
        <f t="shared" si="9"/>
        <v>0</v>
      </c>
      <c r="BL133" s="1" t="s">
        <v>69</v>
      </c>
      <c r="BM133" s="84" t="s">
        <v>97</v>
      </c>
    </row>
    <row r="134" spans="2:65" s="9" customFormat="1" ht="24.6" customHeight="1" x14ac:dyDescent="0.2">
      <c r="B134" s="8"/>
      <c r="C134" s="72" t="s">
        <v>98</v>
      </c>
      <c r="D134" s="72" t="s">
        <v>67</v>
      </c>
      <c r="E134" s="73" t="s">
        <v>229</v>
      </c>
      <c r="F134" s="86" t="s">
        <v>178</v>
      </c>
      <c r="G134" s="75" t="s">
        <v>68</v>
      </c>
      <c r="H134" s="76">
        <v>1</v>
      </c>
      <c r="I134" s="77"/>
      <c r="J134" s="78">
        <f t="shared" si="0"/>
        <v>0</v>
      </c>
      <c r="K134" s="79"/>
      <c r="L134" s="8"/>
      <c r="M134" s="80" t="s">
        <v>0</v>
      </c>
      <c r="N134" s="81" t="s">
        <v>23</v>
      </c>
      <c r="P134" s="82">
        <f t="shared" si="1"/>
        <v>0</v>
      </c>
      <c r="Q134" s="82">
        <v>0</v>
      </c>
      <c r="R134" s="82">
        <f t="shared" si="2"/>
        <v>0</v>
      </c>
      <c r="S134" s="82">
        <v>0</v>
      </c>
      <c r="T134" s="83">
        <f t="shared" si="3"/>
        <v>0</v>
      </c>
      <c r="AR134" s="84" t="s">
        <v>69</v>
      </c>
      <c r="AT134" s="84" t="s">
        <v>67</v>
      </c>
      <c r="AU134" s="84" t="s">
        <v>44</v>
      </c>
      <c r="AY134" s="1" t="s">
        <v>66</v>
      </c>
      <c r="BE134" s="85">
        <f t="shared" si="4"/>
        <v>0</v>
      </c>
      <c r="BF134" s="85">
        <f t="shared" si="5"/>
        <v>0</v>
      </c>
      <c r="BG134" s="85">
        <f t="shared" si="6"/>
        <v>0</v>
      </c>
      <c r="BH134" s="85">
        <f t="shared" si="7"/>
        <v>0</v>
      </c>
      <c r="BI134" s="85">
        <f t="shared" si="8"/>
        <v>0</v>
      </c>
      <c r="BJ134" s="1" t="s">
        <v>42</v>
      </c>
      <c r="BK134" s="85">
        <f t="shared" si="9"/>
        <v>0</v>
      </c>
      <c r="BL134" s="1" t="s">
        <v>69</v>
      </c>
      <c r="BM134" s="84" t="s">
        <v>99</v>
      </c>
    </row>
    <row r="135" spans="2:65" s="9" customFormat="1" ht="24" x14ac:dyDescent="0.2">
      <c r="B135" s="8"/>
      <c r="C135" s="72" t="s">
        <v>69</v>
      </c>
      <c r="D135" s="72" t="s">
        <v>67</v>
      </c>
      <c r="E135" s="73" t="s">
        <v>229</v>
      </c>
      <c r="F135" s="89" t="s">
        <v>212</v>
      </c>
      <c r="G135" s="75" t="s">
        <v>68</v>
      </c>
      <c r="H135" s="76">
        <v>1</v>
      </c>
      <c r="I135" s="77"/>
      <c r="J135" s="78">
        <f t="shared" si="0"/>
        <v>0</v>
      </c>
      <c r="K135" s="79"/>
      <c r="L135" s="8"/>
      <c r="M135" s="80" t="s">
        <v>0</v>
      </c>
      <c r="N135" s="81" t="s">
        <v>23</v>
      </c>
      <c r="P135" s="82">
        <f t="shared" si="1"/>
        <v>0</v>
      </c>
      <c r="Q135" s="82">
        <v>0</v>
      </c>
      <c r="R135" s="82">
        <f t="shared" si="2"/>
        <v>0</v>
      </c>
      <c r="S135" s="82">
        <v>0</v>
      </c>
      <c r="T135" s="83">
        <f t="shared" si="3"/>
        <v>0</v>
      </c>
      <c r="AR135" s="84" t="s">
        <v>69</v>
      </c>
      <c r="AT135" s="84" t="s">
        <v>67</v>
      </c>
      <c r="AU135" s="84" t="s">
        <v>44</v>
      </c>
      <c r="AY135" s="1" t="s">
        <v>66</v>
      </c>
      <c r="BE135" s="85">
        <f t="shared" si="4"/>
        <v>0</v>
      </c>
      <c r="BF135" s="85">
        <f t="shared" si="5"/>
        <v>0</v>
      </c>
      <c r="BG135" s="85">
        <f t="shared" si="6"/>
        <v>0</v>
      </c>
      <c r="BH135" s="85">
        <f t="shared" si="7"/>
        <v>0</v>
      </c>
      <c r="BI135" s="85">
        <f t="shared" si="8"/>
        <v>0</v>
      </c>
      <c r="BJ135" s="1" t="s">
        <v>42</v>
      </c>
      <c r="BK135" s="85">
        <f t="shared" si="9"/>
        <v>0</v>
      </c>
      <c r="BL135" s="1" t="s">
        <v>69</v>
      </c>
      <c r="BM135" s="84" t="s">
        <v>100</v>
      </c>
    </row>
    <row r="136" spans="2:65" s="9" customFormat="1" ht="12" x14ac:dyDescent="0.2">
      <c r="B136" s="8"/>
      <c r="C136" s="72" t="s">
        <v>101</v>
      </c>
      <c r="D136" s="72" t="s">
        <v>189</v>
      </c>
      <c r="E136" s="73" t="s">
        <v>229</v>
      </c>
      <c r="F136" s="88" t="s">
        <v>179</v>
      </c>
      <c r="G136" s="75" t="s">
        <v>158</v>
      </c>
      <c r="H136" s="76">
        <v>185.6</v>
      </c>
      <c r="I136" s="77"/>
      <c r="J136" s="78">
        <f t="shared" si="0"/>
        <v>0</v>
      </c>
      <c r="K136" s="79"/>
      <c r="L136" s="8"/>
      <c r="M136" s="80" t="s">
        <v>0</v>
      </c>
      <c r="N136" s="81" t="s">
        <v>23</v>
      </c>
      <c r="P136" s="82">
        <f t="shared" si="1"/>
        <v>0</v>
      </c>
      <c r="Q136" s="82">
        <v>0</v>
      </c>
      <c r="R136" s="82">
        <f t="shared" si="2"/>
        <v>0</v>
      </c>
      <c r="S136" s="82">
        <v>0</v>
      </c>
      <c r="T136" s="83">
        <f t="shared" si="3"/>
        <v>0</v>
      </c>
      <c r="AR136" s="84" t="s">
        <v>69</v>
      </c>
      <c r="AT136" s="84" t="s">
        <v>67</v>
      </c>
      <c r="AU136" s="84" t="s">
        <v>44</v>
      </c>
      <c r="AY136" s="1" t="s">
        <v>66</v>
      </c>
      <c r="BE136" s="85">
        <f t="shared" si="4"/>
        <v>0</v>
      </c>
      <c r="BF136" s="85">
        <f t="shared" si="5"/>
        <v>0</v>
      </c>
      <c r="BG136" s="85">
        <f t="shared" si="6"/>
        <v>0</v>
      </c>
      <c r="BH136" s="85">
        <f t="shared" si="7"/>
        <v>0</v>
      </c>
      <c r="BI136" s="85">
        <f t="shared" si="8"/>
        <v>0</v>
      </c>
      <c r="BJ136" s="1" t="s">
        <v>42</v>
      </c>
      <c r="BK136" s="85">
        <f t="shared" si="9"/>
        <v>0</v>
      </c>
      <c r="BL136" s="1" t="s">
        <v>69</v>
      </c>
      <c r="BM136" s="84" t="s">
        <v>102</v>
      </c>
    </row>
    <row r="137" spans="2:65" s="9" customFormat="1" ht="12" x14ac:dyDescent="0.2">
      <c r="B137" s="8"/>
      <c r="C137" s="72" t="s">
        <v>103</v>
      </c>
      <c r="D137" s="72" t="s">
        <v>189</v>
      </c>
      <c r="E137" s="73" t="s">
        <v>229</v>
      </c>
      <c r="F137" s="88" t="s">
        <v>180</v>
      </c>
      <c r="G137" s="75" t="s">
        <v>68</v>
      </c>
      <c r="H137" s="76">
        <v>52</v>
      </c>
      <c r="I137" s="77"/>
      <c r="J137" s="78">
        <f t="shared" si="0"/>
        <v>0</v>
      </c>
      <c r="K137" s="79"/>
      <c r="L137" s="8"/>
      <c r="M137" s="80" t="s">
        <v>0</v>
      </c>
      <c r="N137" s="81" t="s">
        <v>23</v>
      </c>
      <c r="P137" s="82">
        <f t="shared" si="1"/>
        <v>0</v>
      </c>
      <c r="Q137" s="82">
        <v>0</v>
      </c>
      <c r="R137" s="82">
        <f t="shared" si="2"/>
        <v>0</v>
      </c>
      <c r="S137" s="82">
        <v>0</v>
      </c>
      <c r="T137" s="83">
        <f t="shared" si="3"/>
        <v>0</v>
      </c>
      <c r="AR137" s="84" t="s">
        <v>69</v>
      </c>
      <c r="AT137" s="84" t="s">
        <v>67</v>
      </c>
      <c r="AU137" s="84" t="s">
        <v>44</v>
      </c>
      <c r="AY137" s="1" t="s">
        <v>66</v>
      </c>
      <c r="BE137" s="85">
        <f t="shared" si="4"/>
        <v>0</v>
      </c>
      <c r="BF137" s="85">
        <f t="shared" si="5"/>
        <v>0</v>
      </c>
      <c r="BG137" s="85">
        <f t="shared" si="6"/>
        <v>0</v>
      </c>
      <c r="BH137" s="85">
        <f t="shared" si="7"/>
        <v>0</v>
      </c>
      <c r="BI137" s="85">
        <f t="shared" si="8"/>
        <v>0</v>
      </c>
      <c r="BJ137" s="1" t="s">
        <v>42</v>
      </c>
      <c r="BK137" s="85">
        <f t="shared" si="9"/>
        <v>0</v>
      </c>
      <c r="BL137" s="1" t="s">
        <v>69</v>
      </c>
      <c r="BM137" s="84" t="s">
        <v>104</v>
      </c>
    </row>
    <row r="138" spans="2:65" s="9" customFormat="1" ht="12" x14ac:dyDescent="0.2">
      <c r="B138" s="8"/>
      <c r="C138" s="72" t="s">
        <v>105</v>
      </c>
      <c r="D138" s="72" t="s">
        <v>67</v>
      </c>
      <c r="E138" s="73" t="s">
        <v>229</v>
      </c>
      <c r="F138" s="86" t="s">
        <v>147</v>
      </c>
      <c r="G138" s="75" t="s">
        <v>68</v>
      </c>
      <c r="H138" s="76">
        <v>1</v>
      </c>
      <c r="I138" s="77"/>
      <c r="J138" s="78">
        <f t="shared" si="0"/>
        <v>0</v>
      </c>
      <c r="K138" s="79"/>
      <c r="L138" s="8"/>
      <c r="M138" s="80" t="s">
        <v>0</v>
      </c>
      <c r="N138" s="81" t="s">
        <v>23</v>
      </c>
      <c r="P138" s="82">
        <f t="shared" si="1"/>
        <v>0</v>
      </c>
      <c r="Q138" s="82">
        <v>0</v>
      </c>
      <c r="R138" s="82">
        <f t="shared" si="2"/>
        <v>0</v>
      </c>
      <c r="S138" s="82">
        <v>0</v>
      </c>
      <c r="T138" s="83">
        <f t="shared" si="3"/>
        <v>0</v>
      </c>
      <c r="AR138" s="84" t="s">
        <v>69</v>
      </c>
      <c r="AT138" s="84" t="s">
        <v>67</v>
      </c>
      <c r="AU138" s="84" t="s">
        <v>44</v>
      </c>
      <c r="AY138" s="1" t="s">
        <v>66</v>
      </c>
      <c r="BE138" s="85">
        <f t="shared" si="4"/>
        <v>0</v>
      </c>
      <c r="BF138" s="85">
        <f t="shared" si="5"/>
        <v>0</v>
      </c>
      <c r="BG138" s="85">
        <f t="shared" si="6"/>
        <v>0</v>
      </c>
      <c r="BH138" s="85">
        <f t="shared" si="7"/>
        <v>0</v>
      </c>
      <c r="BI138" s="85">
        <f t="shared" si="8"/>
        <v>0</v>
      </c>
      <c r="BJ138" s="1" t="s">
        <v>42</v>
      </c>
      <c r="BK138" s="85">
        <f t="shared" si="9"/>
        <v>0</v>
      </c>
      <c r="BL138" s="1" t="s">
        <v>69</v>
      </c>
      <c r="BM138" s="84" t="s">
        <v>107</v>
      </c>
    </row>
    <row r="139" spans="2:65" s="9" customFormat="1" ht="12" x14ac:dyDescent="0.2">
      <c r="B139" s="8"/>
      <c r="C139" s="72" t="s">
        <v>108</v>
      </c>
      <c r="D139" s="72" t="s">
        <v>189</v>
      </c>
      <c r="E139" s="73" t="s">
        <v>229</v>
      </c>
      <c r="F139" s="88" t="s">
        <v>183</v>
      </c>
      <c r="G139" s="75" t="s">
        <v>79</v>
      </c>
      <c r="H139" s="76">
        <v>9</v>
      </c>
      <c r="I139" s="77"/>
      <c r="J139" s="78">
        <f t="shared" si="0"/>
        <v>0</v>
      </c>
      <c r="K139" s="79"/>
      <c r="L139" s="8"/>
      <c r="M139" s="80" t="s">
        <v>0</v>
      </c>
      <c r="N139" s="81" t="s">
        <v>23</v>
      </c>
      <c r="P139" s="82">
        <f t="shared" si="1"/>
        <v>0</v>
      </c>
      <c r="Q139" s="82">
        <v>0</v>
      </c>
      <c r="R139" s="82">
        <f t="shared" si="2"/>
        <v>0</v>
      </c>
      <c r="S139" s="82">
        <v>0</v>
      </c>
      <c r="T139" s="83">
        <f t="shared" si="3"/>
        <v>0</v>
      </c>
      <c r="AR139" s="84" t="s">
        <v>69</v>
      </c>
      <c r="AT139" s="84" t="s">
        <v>67</v>
      </c>
      <c r="AU139" s="84" t="s">
        <v>44</v>
      </c>
      <c r="AY139" s="1" t="s">
        <v>66</v>
      </c>
      <c r="BE139" s="85">
        <f t="shared" si="4"/>
        <v>0</v>
      </c>
      <c r="BF139" s="85">
        <f t="shared" si="5"/>
        <v>0</v>
      </c>
      <c r="BG139" s="85">
        <f t="shared" si="6"/>
        <v>0</v>
      </c>
      <c r="BH139" s="85">
        <f t="shared" si="7"/>
        <v>0</v>
      </c>
      <c r="BI139" s="85">
        <f t="shared" si="8"/>
        <v>0</v>
      </c>
      <c r="BJ139" s="1" t="s">
        <v>42</v>
      </c>
      <c r="BK139" s="85">
        <f t="shared" si="9"/>
        <v>0</v>
      </c>
      <c r="BL139" s="1" t="s">
        <v>69</v>
      </c>
      <c r="BM139" s="84" t="s">
        <v>109</v>
      </c>
    </row>
    <row r="140" spans="2:65" s="9" customFormat="1" ht="36" x14ac:dyDescent="0.2">
      <c r="B140" s="8"/>
      <c r="C140" s="72" t="s">
        <v>3</v>
      </c>
      <c r="D140" s="72" t="s">
        <v>67</v>
      </c>
      <c r="E140" s="73" t="s">
        <v>229</v>
      </c>
      <c r="F140" s="86" t="s">
        <v>206</v>
      </c>
      <c r="G140" s="75" t="s">
        <v>79</v>
      </c>
      <c r="H140" s="76">
        <v>6</v>
      </c>
      <c r="I140" s="77"/>
      <c r="J140" s="78">
        <f t="shared" si="0"/>
        <v>0</v>
      </c>
      <c r="K140" s="79"/>
      <c r="L140" s="8"/>
      <c r="M140" s="80" t="s">
        <v>0</v>
      </c>
      <c r="N140" s="81" t="s">
        <v>23</v>
      </c>
      <c r="P140" s="82">
        <f t="shared" si="1"/>
        <v>0</v>
      </c>
      <c r="Q140" s="82">
        <v>0</v>
      </c>
      <c r="R140" s="82">
        <f t="shared" si="2"/>
        <v>0</v>
      </c>
      <c r="S140" s="82">
        <v>0</v>
      </c>
      <c r="T140" s="83">
        <f t="shared" si="3"/>
        <v>0</v>
      </c>
      <c r="AR140" s="84" t="s">
        <v>69</v>
      </c>
      <c r="AT140" s="84" t="s">
        <v>67</v>
      </c>
      <c r="AU140" s="84" t="s">
        <v>44</v>
      </c>
      <c r="AY140" s="1" t="s">
        <v>66</v>
      </c>
      <c r="BE140" s="85">
        <f t="shared" si="4"/>
        <v>0</v>
      </c>
      <c r="BF140" s="85">
        <f t="shared" si="5"/>
        <v>0</v>
      </c>
      <c r="BG140" s="85">
        <f t="shared" si="6"/>
        <v>0</v>
      </c>
      <c r="BH140" s="85">
        <f t="shared" si="7"/>
        <v>0</v>
      </c>
      <c r="BI140" s="85">
        <f t="shared" si="8"/>
        <v>0</v>
      </c>
      <c r="BJ140" s="1" t="s">
        <v>42</v>
      </c>
      <c r="BK140" s="85">
        <f t="shared" si="9"/>
        <v>0</v>
      </c>
      <c r="BL140" s="1" t="s">
        <v>69</v>
      </c>
      <c r="BM140" s="84" t="s">
        <v>110</v>
      </c>
    </row>
    <row r="141" spans="2:65" s="9" customFormat="1" ht="24" x14ac:dyDescent="0.2">
      <c r="B141" s="8"/>
      <c r="C141" s="72" t="s">
        <v>111</v>
      </c>
      <c r="D141" s="72" t="s">
        <v>67</v>
      </c>
      <c r="E141" s="73" t="s">
        <v>229</v>
      </c>
      <c r="F141" s="86" t="s">
        <v>207</v>
      </c>
      <c r="G141" s="75" t="s">
        <v>68</v>
      </c>
      <c r="H141" s="76">
        <v>3</v>
      </c>
      <c r="I141" s="77"/>
      <c r="J141" s="78">
        <f t="shared" si="0"/>
        <v>0</v>
      </c>
      <c r="K141" s="79"/>
      <c r="L141" s="8"/>
      <c r="M141" s="80" t="s">
        <v>0</v>
      </c>
      <c r="N141" s="81" t="s">
        <v>23</v>
      </c>
      <c r="P141" s="82">
        <f t="shared" si="1"/>
        <v>0</v>
      </c>
      <c r="Q141" s="82">
        <v>0</v>
      </c>
      <c r="R141" s="82">
        <f t="shared" si="2"/>
        <v>0</v>
      </c>
      <c r="S141" s="82">
        <v>0</v>
      </c>
      <c r="T141" s="83">
        <f t="shared" si="3"/>
        <v>0</v>
      </c>
      <c r="AR141" s="84" t="s">
        <v>69</v>
      </c>
      <c r="AT141" s="84" t="s">
        <v>67</v>
      </c>
      <c r="AU141" s="84" t="s">
        <v>44</v>
      </c>
      <c r="AY141" s="1" t="s">
        <v>66</v>
      </c>
      <c r="BE141" s="85">
        <f t="shared" si="4"/>
        <v>0</v>
      </c>
      <c r="BF141" s="85">
        <f t="shared" si="5"/>
        <v>0</v>
      </c>
      <c r="BG141" s="85">
        <f t="shared" si="6"/>
        <v>0</v>
      </c>
      <c r="BH141" s="85">
        <f t="shared" si="7"/>
        <v>0</v>
      </c>
      <c r="BI141" s="85">
        <f t="shared" si="8"/>
        <v>0</v>
      </c>
      <c r="BJ141" s="1" t="s">
        <v>42</v>
      </c>
      <c r="BK141" s="85">
        <f t="shared" si="9"/>
        <v>0</v>
      </c>
      <c r="BL141" s="1" t="s">
        <v>69</v>
      </c>
      <c r="BM141" s="84" t="s">
        <v>112</v>
      </c>
    </row>
    <row r="142" spans="2:65" s="9" customFormat="1" ht="12" x14ac:dyDescent="0.2">
      <c r="B142" s="8"/>
      <c r="C142" s="72" t="s">
        <v>113</v>
      </c>
      <c r="D142" s="72" t="s">
        <v>189</v>
      </c>
      <c r="E142" s="73" t="s">
        <v>229</v>
      </c>
      <c r="F142" s="87" t="s">
        <v>193</v>
      </c>
      <c r="G142" s="75" t="s">
        <v>194</v>
      </c>
      <c r="H142" s="76">
        <v>1</v>
      </c>
      <c r="I142" s="77"/>
      <c r="J142" s="78">
        <f t="shared" si="0"/>
        <v>0</v>
      </c>
      <c r="K142" s="79"/>
      <c r="L142" s="8"/>
      <c r="M142" s="80" t="s">
        <v>0</v>
      </c>
      <c r="N142" s="81" t="s">
        <v>23</v>
      </c>
      <c r="P142" s="82">
        <f t="shared" si="1"/>
        <v>0</v>
      </c>
      <c r="Q142" s="82">
        <v>0</v>
      </c>
      <c r="R142" s="82">
        <f t="shared" si="2"/>
        <v>0</v>
      </c>
      <c r="S142" s="82">
        <v>0</v>
      </c>
      <c r="T142" s="83">
        <f t="shared" si="3"/>
        <v>0</v>
      </c>
      <c r="AR142" s="84" t="s">
        <v>69</v>
      </c>
      <c r="AT142" s="84" t="s">
        <v>67</v>
      </c>
      <c r="AU142" s="84" t="s">
        <v>44</v>
      </c>
      <c r="AY142" s="1" t="s">
        <v>66</v>
      </c>
      <c r="BE142" s="85">
        <f t="shared" si="4"/>
        <v>0</v>
      </c>
      <c r="BF142" s="85">
        <f t="shared" si="5"/>
        <v>0</v>
      </c>
      <c r="BG142" s="85">
        <f t="shared" si="6"/>
        <v>0</v>
      </c>
      <c r="BH142" s="85">
        <f t="shared" si="7"/>
        <v>0</v>
      </c>
      <c r="BI142" s="85">
        <f t="shared" si="8"/>
        <v>0</v>
      </c>
      <c r="BJ142" s="1" t="s">
        <v>42</v>
      </c>
      <c r="BK142" s="85">
        <f t="shared" si="9"/>
        <v>0</v>
      </c>
      <c r="BL142" s="1" t="s">
        <v>69</v>
      </c>
      <c r="BM142" s="84" t="s">
        <v>114</v>
      </c>
    </row>
    <row r="143" spans="2:65" s="9" customFormat="1" ht="12" x14ac:dyDescent="0.2">
      <c r="B143" s="8"/>
      <c r="C143" s="72" t="s">
        <v>115</v>
      </c>
      <c r="D143" s="72" t="s">
        <v>189</v>
      </c>
      <c r="E143" s="73" t="s">
        <v>229</v>
      </c>
      <c r="F143" s="88" t="s">
        <v>188</v>
      </c>
      <c r="G143" s="75" t="s">
        <v>79</v>
      </c>
      <c r="H143" s="76">
        <v>16</v>
      </c>
      <c r="I143" s="77"/>
      <c r="J143" s="78">
        <f t="shared" si="0"/>
        <v>0</v>
      </c>
      <c r="K143" s="79"/>
      <c r="L143" s="8"/>
      <c r="M143" s="80" t="s">
        <v>0</v>
      </c>
      <c r="N143" s="81" t="s">
        <v>23</v>
      </c>
      <c r="P143" s="82">
        <f t="shared" si="1"/>
        <v>0</v>
      </c>
      <c r="Q143" s="82">
        <v>0</v>
      </c>
      <c r="R143" s="82">
        <f t="shared" si="2"/>
        <v>0</v>
      </c>
      <c r="S143" s="82">
        <v>0</v>
      </c>
      <c r="T143" s="83">
        <f t="shared" si="3"/>
        <v>0</v>
      </c>
      <c r="AR143" s="84" t="s">
        <v>69</v>
      </c>
      <c r="AT143" s="84" t="s">
        <v>67</v>
      </c>
      <c r="AU143" s="84" t="s">
        <v>44</v>
      </c>
      <c r="AY143" s="1" t="s">
        <v>66</v>
      </c>
      <c r="BE143" s="85">
        <f t="shared" ref="BE143:BE156" si="10">IF(N143="základní",J143,0)</f>
        <v>0</v>
      </c>
      <c r="BF143" s="85">
        <f t="shared" ref="BF143:BF156" si="11">IF(N143="snížená",J143,0)</f>
        <v>0</v>
      </c>
      <c r="BG143" s="85">
        <f t="shared" ref="BG143:BG156" si="12">IF(N143="zákl. přenesená",J143,0)</f>
        <v>0</v>
      </c>
      <c r="BH143" s="85">
        <f t="shared" ref="BH143:BH156" si="13">IF(N143="sníž. přenesená",J143,0)</f>
        <v>0</v>
      </c>
      <c r="BI143" s="85">
        <f t="shared" ref="BI143:BI156" si="14">IF(N143="nulová",J143,0)</f>
        <v>0</v>
      </c>
      <c r="BJ143" s="1" t="s">
        <v>42</v>
      </c>
      <c r="BK143" s="85">
        <f t="shared" si="9"/>
        <v>0</v>
      </c>
      <c r="BL143" s="1" t="s">
        <v>69</v>
      </c>
      <c r="BM143" s="84" t="s">
        <v>116</v>
      </c>
    </row>
    <row r="144" spans="2:65" s="9" customFormat="1" ht="36" x14ac:dyDescent="0.2">
      <c r="B144" s="8"/>
      <c r="C144" s="72" t="s">
        <v>117</v>
      </c>
      <c r="D144" s="72" t="s">
        <v>67</v>
      </c>
      <c r="E144" s="73" t="s">
        <v>229</v>
      </c>
      <c r="F144" s="86" t="s">
        <v>190</v>
      </c>
      <c r="G144" s="75" t="s">
        <v>79</v>
      </c>
      <c r="H144" s="76">
        <v>9</v>
      </c>
      <c r="I144" s="77"/>
      <c r="J144" s="78">
        <f t="shared" si="0"/>
        <v>0</v>
      </c>
      <c r="K144" s="79"/>
      <c r="L144" s="8"/>
      <c r="M144" s="80" t="s">
        <v>0</v>
      </c>
      <c r="N144" s="81" t="s">
        <v>23</v>
      </c>
      <c r="P144" s="82">
        <f t="shared" si="1"/>
        <v>0</v>
      </c>
      <c r="Q144" s="82">
        <v>0</v>
      </c>
      <c r="R144" s="82">
        <f t="shared" si="2"/>
        <v>0</v>
      </c>
      <c r="S144" s="82">
        <v>0</v>
      </c>
      <c r="T144" s="83">
        <f t="shared" si="3"/>
        <v>0</v>
      </c>
      <c r="AR144" s="84" t="s">
        <v>69</v>
      </c>
      <c r="AT144" s="84" t="s">
        <v>67</v>
      </c>
      <c r="AU144" s="84" t="s">
        <v>44</v>
      </c>
      <c r="AY144" s="1" t="s">
        <v>66</v>
      </c>
      <c r="BE144" s="85">
        <f t="shared" si="10"/>
        <v>0</v>
      </c>
      <c r="BF144" s="85">
        <f t="shared" si="11"/>
        <v>0</v>
      </c>
      <c r="BG144" s="85">
        <f t="shared" si="12"/>
        <v>0</v>
      </c>
      <c r="BH144" s="85">
        <f t="shared" si="13"/>
        <v>0</v>
      </c>
      <c r="BI144" s="85">
        <f t="shared" si="14"/>
        <v>0</v>
      </c>
      <c r="BJ144" s="1" t="s">
        <v>42</v>
      </c>
      <c r="BK144" s="85">
        <f t="shared" si="9"/>
        <v>0</v>
      </c>
      <c r="BL144" s="1" t="s">
        <v>69</v>
      </c>
      <c r="BM144" s="84" t="s">
        <v>118</v>
      </c>
    </row>
    <row r="145" spans="2:65" s="9" customFormat="1" ht="27" customHeight="1" x14ac:dyDescent="0.2">
      <c r="B145" s="8"/>
      <c r="C145" s="72" t="s">
        <v>119</v>
      </c>
      <c r="D145" s="72" t="s">
        <v>189</v>
      </c>
      <c r="E145" s="73" t="s">
        <v>229</v>
      </c>
      <c r="F145" s="88" t="s">
        <v>197</v>
      </c>
      <c r="G145" s="90" t="s">
        <v>68</v>
      </c>
      <c r="H145" s="91">
        <v>3</v>
      </c>
      <c r="I145" s="92"/>
      <c r="J145" s="78">
        <f t="shared" si="0"/>
        <v>0</v>
      </c>
      <c r="K145" s="79"/>
      <c r="L145" s="8"/>
      <c r="M145" s="80" t="s">
        <v>0</v>
      </c>
      <c r="N145" s="81" t="s">
        <v>23</v>
      </c>
      <c r="P145" s="82">
        <f t="shared" si="1"/>
        <v>0</v>
      </c>
      <c r="Q145" s="82">
        <v>0</v>
      </c>
      <c r="R145" s="82">
        <f t="shared" si="2"/>
        <v>0</v>
      </c>
      <c r="S145" s="82">
        <v>0</v>
      </c>
      <c r="T145" s="83">
        <f t="shared" si="3"/>
        <v>0</v>
      </c>
      <c r="AR145" s="84" t="s">
        <v>69</v>
      </c>
      <c r="AT145" s="84" t="s">
        <v>67</v>
      </c>
      <c r="AU145" s="84" t="s">
        <v>44</v>
      </c>
      <c r="AY145" s="1" t="s">
        <v>66</v>
      </c>
      <c r="BE145" s="85">
        <f t="shared" si="10"/>
        <v>0</v>
      </c>
      <c r="BF145" s="85">
        <f t="shared" si="11"/>
        <v>0</v>
      </c>
      <c r="BG145" s="85">
        <f t="shared" si="12"/>
        <v>0</v>
      </c>
      <c r="BH145" s="85">
        <f t="shared" si="13"/>
        <v>0</v>
      </c>
      <c r="BI145" s="85">
        <f t="shared" si="14"/>
        <v>0</v>
      </c>
      <c r="BJ145" s="1" t="s">
        <v>42</v>
      </c>
      <c r="BK145" s="85">
        <f t="shared" si="9"/>
        <v>0</v>
      </c>
      <c r="BL145" s="1" t="s">
        <v>69</v>
      </c>
      <c r="BM145" s="84" t="s">
        <v>120</v>
      </c>
    </row>
    <row r="146" spans="2:65" s="9" customFormat="1" ht="16.5" customHeight="1" x14ac:dyDescent="0.2">
      <c r="B146" s="8"/>
      <c r="C146" s="72" t="s">
        <v>121</v>
      </c>
      <c r="D146" s="72" t="s">
        <v>189</v>
      </c>
      <c r="E146" s="73" t="s">
        <v>229</v>
      </c>
      <c r="F146" s="88" t="s">
        <v>198</v>
      </c>
      <c r="G146" s="90" t="s">
        <v>68</v>
      </c>
      <c r="H146" s="91">
        <v>3</v>
      </c>
      <c r="I146" s="92"/>
      <c r="J146" s="78">
        <f t="shared" si="0"/>
        <v>0</v>
      </c>
      <c r="K146" s="79"/>
      <c r="L146" s="8"/>
      <c r="M146" s="80" t="s">
        <v>0</v>
      </c>
      <c r="N146" s="81" t="s">
        <v>23</v>
      </c>
      <c r="P146" s="82">
        <f t="shared" si="1"/>
        <v>0</v>
      </c>
      <c r="Q146" s="82">
        <v>0</v>
      </c>
      <c r="R146" s="82">
        <f t="shared" si="2"/>
        <v>0</v>
      </c>
      <c r="S146" s="82">
        <v>0</v>
      </c>
      <c r="T146" s="83">
        <f t="shared" si="3"/>
        <v>0</v>
      </c>
      <c r="AR146" s="84" t="s">
        <v>69</v>
      </c>
      <c r="AT146" s="84" t="s">
        <v>67</v>
      </c>
      <c r="AU146" s="84" t="s">
        <v>44</v>
      </c>
      <c r="AY146" s="1" t="s">
        <v>66</v>
      </c>
      <c r="BE146" s="85">
        <f t="shared" si="10"/>
        <v>0</v>
      </c>
      <c r="BF146" s="85">
        <f t="shared" si="11"/>
        <v>0</v>
      </c>
      <c r="BG146" s="85">
        <f t="shared" si="12"/>
        <v>0</v>
      </c>
      <c r="BH146" s="85">
        <f t="shared" si="13"/>
        <v>0</v>
      </c>
      <c r="BI146" s="85">
        <f t="shared" si="14"/>
        <v>0</v>
      </c>
      <c r="BJ146" s="1" t="s">
        <v>42</v>
      </c>
      <c r="BK146" s="85">
        <f t="shared" si="9"/>
        <v>0</v>
      </c>
      <c r="BL146" s="1" t="s">
        <v>69</v>
      </c>
      <c r="BM146" s="84" t="s">
        <v>122</v>
      </c>
    </row>
    <row r="147" spans="2:65" s="9" customFormat="1" ht="24.2" customHeight="1" x14ac:dyDescent="0.2">
      <c r="B147" s="8"/>
      <c r="C147" s="72" t="s">
        <v>123</v>
      </c>
      <c r="D147" s="72" t="s">
        <v>189</v>
      </c>
      <c r="E147" s="73" t="s">
        <v>229</v>
      </c>
      <c r="F147" s="88" t="s">
        <v>199</v>
      </c>
      <c r="G147" s="90" t="s">
        <v>106</v>
      </c>
      <c r="H147" s="91">
        <v>1</v>
      </c>
      <c r="I147" s="92"/>
      <c r="J147" s="78">
        <f t="shared" si="0"/>
        <v>0</v>
      </c>
      <c r="K147" s="79"/>
      <c r="L147" s="8"/>
      <c r="M147" s="80" t="s">
        <v>0</v>
      </c>
      <c r="N147" s="81" t="s">
        <v>23</v>
      </c>
      <c r="P147" s="82">
        <f t="shared" si="1"/>
        <v>0</v>
      </c>
      <c r="Q147" s="82">
        <v>0</v>
      </c>
      <c r="R147" s="82">
        <f t="shared" si="2"/>
        <v>0</v>
      </c>
      <c r="S147" s="82">
        <v>0</v>
      </c>
      <c r="T147" s="83">
        <f t="shared" si="3"/>
        <v>0</v>
      </c>
      <c r="AR147" s="84" t="s">
        <v>69</v>
      </c>
      <c r="AT147" s="84" t="s">
        <v>67</v>
      </c>
      <c r="AU147" s="84" t="s">
        <v>44</v>
      </c>
      <c r="AY147" s="1" t="s">
        <v>66</v>
      </c>
      <c r="BE147" s="85">
        <f t="shared" si="10"/>
        <v>0</v>
      </c>
      <c r="BF147" s="85">
        <f t="shared" si="11"/>
        <v>0</v>
      </c>
      <c r="BG147" s="85">
        <f t="shared" si="12"/>
        <v>0</v>
      </c>
      <c r="BH147" s="85">
        <f t="shared" si="13"/>
        <v>0</v>
      </c>
      <c r="BI147" s="85">
        <f t="shared" si="14"/>
        <v>0</v>
      </c>
      <c r="BJ147" s="1" t="s">
        <v>42</v>
      </c>
      <c r="BK147" s="85">
        <f t="shared" si="9"/>
        <v>0</v>
      </c>
      <c r="BL147" s="1" t="s">
        <v>69</v>
      </c>
      <c r="BM147" s="84" t="s">
        <v>124</v>
      </c>
    </row>
    <row r="148" spans="2:65" s="9" customFormat="1" ht="16.5" customHeight="1" x14ac:dyDescent="0.2">
      <c r="B148" s="8"/>
      <c r="C148" s="72" t="s">
        <v>125</v>
      </c>
      <c r="D148" s="72" t="s">
        <v>189</v>
      </c>
      <c r="E148" s="73" t="s">
        <v>229</v>
      </c>
      <c r="F148" s="87" t="s">
        <v>155</v>
      </c>
      <c r="G148" s="75" t="s">
        <v>68</v>
      </c>
      <c r="H148" s="76">
        <v>3</v>
      </c>
      <c r="I148" s="77"/>
      <c r="J148" s="78">
        <f t="shared" si="0"/>
        <v>0</v>
      </c>
      <c r="K148" s="79"/>
      <c r="L148" s="8"/>
      <c r="M148" s="80" t="s">
        <v>0</v>
      </c>
      <c r="N148" s="81" t="s">
        <v>23</v>
      </c>
      <c r="P148" s="82">
        <f t="shared" si="1"/>
        <v>0</v>
      </c>
      <c r="Q148" s="82">
        <v>0</v>
      </c>
      <c r="R148" s="82">
        <f t="shared" si="2"/>
        <v>0</v>
      </c>
      <c r="S148" s="82">
        <v>0</v>
      </c>
      <c r="T148" s="83">
        <f t="shared" si="3"/>
        <v>0</v>
      </c>
      <c r="AR148" s="84" t="s">
        <v>69</v>
      </c>
      <c r="AT148" s="84" t="s">
        <v>67</v>
      </c>
      <c r="AU148" s="84" t="s">
        <v>44</v>
      </c>
      <c r="AY148" s="1" t="s">
        <v>66</v>
      </c>
      <c r="BE148" s="85">
        <f t="shared" si="10"/>
        <v>0</v>
      </c>
      <c r="BF148" s="85">
        <f t="shared" si="11"/>
        <v>0</v>
      </c>
      <c r="BG148" s="85">
        <f t="shared" si="12"/>
        <v>0</v>
      </c>
      <c r="BH148" s="85">
        <f t="shared" si="13"/>
        <v>0</v>
      </c>
      <c r="BI148" s="85">
        <f t="shared" si="14"/>
        <v>0</v>
      </c>
      <c r="BJ148" s="1" t="s">
        <v>42</v>
      </c>
      <c r="BK148" s="85">
        <f t="shared" si="9"/>
        <v>0</v>
      </c>
      <c r="BL148" s="1" t="s">
        <v>69</v>
      </c>
      <c r="BM148" s="84" t="s">
        <v>126</v>
      </c>
    </row>
    <row r="149" spans="2:65" s="9" customFormat="1" ht="12" x14ac:dyDescent="0.2">
      <c r="B149" s="8"/>
      <c r="C149" s="72" t="s">
        <v>127</v>
      </c>
      <c r="D149" s="72" t="s">
        <v>67</v>
      </c>
      <c r="E149" s="73" t="s">
        <v>229</v>
      </c>
      <c r="F149" s="86" t="s">
        <v>90</v>
      </c>
      <c r="G149" s="75" t="s">
        <v>79</v>
      </c>
      <c r="H149" s="76">
        <v>1</v>
      </c>
      <c r="I149" s="92"/>
      <c r="J149" s="78">
        <f t="shared" si="0"/>
        <v>0</v>
      </c>
      <c r="K149" s="79"/>
      <c r="L149" s="8"/>
      <c r="M149" s="80" t="s">
        <v>0</v>
      </c>
      <c r="N149" s="81" t="s">
        <v>23</v>
      </c>
      <c r="P149" s="82">
        <f t="shared" si="1"/>
        <v>0</v>
      </c>
      <c r="Q149" s="82">
        <v>0</v>
      </c>
      <c r="R149" s="82">
        <f t="shared" si="2"/>
        <v>0</v>
      </c>
      <c r="S149" s="82">
        <v>0</v>
      </c>
      <c r="T149" s="83">
        <f t="shared" si="3"/>
        <v>0</v>
      </c>
      <c r="AR149" s="84" t="s">
        <v>69</v>
      </c>
      <c r="AT149" s="84" t="s">
        <v>67</v>
      </c>
      <c r="AU149" s="84" t="s">
        <v>44</v>
      </c>
      <c r="AY149" s="1" t="s">
        <v>66</v>
      </c>
      <c r="BE149" s="85">
        <f t="shared" si="10"/>
        <v>0</v>
      </c>
      <c r="BF149" s="85">
        <f t="shared" si="11"/>
        <v>0</v>
      </c>
      <c r="BG149" s="85">
        <f t="shared" si="12"/>
        <v>0</v>
      </c>
      <c r="BH149" s="85">
        <f t="shared" si="13"/>
        <v>0</v>
      </c>
      <c r="BI149" s="85">
        <f t="shared" si="14"/>
        <v>0</v>
      </c>
      <c r="BJ149" s="1" t="s">
        <v>42</v>
      </c>
      <c r="BK149" s="85">
        <f t="shared" si="9"/>
        <v>0</v>
      </c>
      <c r="BL149" s="1" t="s">
        <v>69</v>
      </c>
      <c r="BM149" s="84" t="s">
        <v>128</v>
      </c>
    </row>
    <row r="150" spans="2:65" s="9" customFormat="1" ht="16.5" customHeight="1" x14ac:dyDescent="0.2">
      <c r="B150" s="8"/>
      <c r="C150" s="72" t="s">
        <v>129</v>
      </c>
      <c r="D150" s="72" t="s">
        <v>189</v>
      </c>
      <c r="E150" s="73" t="s">
        <v>229</v>
      </c>
      <c r="F150" s="87" t="s">
        <v>222</v>
      </c>
      <c r="G150" s="75" t="s">
        <v>158</v>
      </c>
      <c r="H150" s="76">
        <v>1.2</v>
      </c>
      <c r="I150" s="92"/>
      <c r="J150" s="78">
        <f t="shared" si="0"/>
        <v>0</v>
      </c>
      <c r="K150" s="79"/>
      <c r="L150" s="8"/>
      <c r="M150" s="80" t="s">
        <v>0</v>
      </c>
      <c r="N150" s="81" t="s">
        <v>23</v>
      </c>
      <c r="P150" s="82">
        <f t="shared" si="1"/>
        <v>0</v>
      </c>
      <c r="Q150" s="82">
        <v>0</v>
      </c>
      <c r="R150" s="82">
        <f t="shared" si="2"/>
        <v>0</v>
      </c>
      <c r="S150" s="82">
        <v>0</v>
      </c>
      <c r="T150" s="83">
        <f t="shared" si="3"/>
        <v>0</v>
      </c>
      <c r="AR150" s="84" t="s">
        <v>69</v>
      </c>
      <c r="AT150" s="84" t="s">
        <v>67</v>
      </c>
      <c r="AU150" s="84" t="s">
        <v>44</v>
      </c>
      <c r="AY150" s="1" t="s">
        <v>66</v>
      </c>
      <c r="BE150" s="85">
        <f t="shared" si="10"/>
        <v>0</v>
      </c>
      <c r="BF150" s="85">
        <f t="shared" si="11"/>
        <v>0</v>
      </c>
      <c r="BG150" s="85">
        <f t="shared" si="12"/>
        <v>0</v>
      </c>
      <c r="BH150" s="85">
        <f t="shared" si="13"/>
        <v>0</v>
      </c>
      <c r="BI150" s="85">
        <f t="shared" si="14"/>
        <v>0</v>
      </c>
      <c r="BJ150" s="1" t="s">
        <v>42</v>
      </c>
      <c r="BK150" s="85">
        <f t="shared" si="9"/>
        <v>0</v>
      </c>
      <c r="BL150" s="1" t="s">
        <v>69</v>
      </c>
      <c r="BM150" s="84" t="s">
        <v>130</v>
      </c>
    </row>
    <row r="151" spans="2:65" s="9" customFormat="1" ht="16.5" customHeight="1" x14ac:dyDescent="0.2">
      <c r="B151" s="8"/>
      <c r="C151" s="72" t="s">
        <v>131</v>
      </c>
      <c r="D151" s="72" t="s">
        <v>67</v>
      </c>
      <c r="E151" s="73" t="s">
        <v>229</v>
      </c>
      <c r="F151" s="86" t="s">
        <v>159</v>
      </c>
      <c r="G151" s="75" t="s">
        <v>68</v>
      </c>
      <c r="H151" s="76">
        <v>1</v>
      </c>
      <c r="I151" s="77"/>
      <c r="J151" s="78">
        <f t="shared" si="0"/>
        <v>0</v>
      </c>
      <c r="K151" s="79"/>
      <c r="L151" s="8"/>
      <c r="M151" s="80" t="s">
        <v>0</v>
      </c>
      <c r="N151" s="81" t="s">
        <v>23</v>
      </c>
      <c r="P151" s="82">
        <f t="shared" si="1"/>
        <v>0</v>
      </c>
      <c r="Q151" s="82">
        <v>0</v>
      </c>
      <c r="R151" s="82">
        <f t="shared" si="2"/>
        <v>0</v>
      </c>
      <c r="S151" s="82">
        <v>0</v>
      </c>
      <c r="T151" s="83">
        <f t="shared" si="3"/>
        <v>0</v>
      </c>
      <c r="AR151" s="84" t="s">
        <v>69</v>
      </c>
      <c r="AT151" s="84" t="s">
        <v>67</v>
      </c>
      <c r="AU151" s="84" t="s">
        <v>44</v>
      </c>
      <c r="AY151" s="1" t="s">
        <v>66</v>
      </c>
      <c r="BE151" s="85">
        <f t="shared" si="10"/>
        <v>0</v>
      </c>
      <c r="BF151" s="85">
        <f t="shared" si="11"/>
        <v>0</v>
      </c>
      <c r="BG151" s="85">
        <f t="shared" si="12"/>
        <v>0</v>
      </c>
      <c r="BH151" s="85">
        <f t="shared" si="13"/>
        <v>0</v>
      </c>
      <c r="BI151" s="85">
        <f t="shared" si="14"/>
        <v>0</v>
      </c>
      <c r="BJ151" s="1" t="s">
        <v>42</v>
      </c>
      <c r="BK151" s="85">
        <f t="shared" si="9"/>
        <v>0</v>
      </c>
      <c r="BL151" s="1" t="s">
        <v>69</v>
      </c>
      <c r="BM151" s="84" t="s">
        <v>132</v>
      </c>
    </row>
    <row r="152" spans="2:65" s="9" customFormat="1" ht="16.5" customHeight="1" x14ac:dyDescent="0.2">
      <c r="B152" s="8"/>
      <c r="C152" s="72" t="s">
        <v>133</v>
      </c>
      <c r="D152" s="72" t="s">
        <v>189</v>
      </c>
      <c r="E152" s="73" t="s">
        <v>229</v>
      </c>
      <c r="F152" s="87" t="s">
        <v>96</v>
      </c>
      <c r="G152" s="75" t="s">
        <v>68</v>
      </c>
      <c r="H152" s="76">
        <v>4</v>
      </c>
      <c r="I152" s="77"/>
      <c r="J152" s="78">
        <f t="shared" si="0"/>
        <v>0</v>
      </c>
      <c r="K152" s="79"/>
      <c r="L152" s="8"/>
      <c r="M152" s="80" t="s">
        <v>0</v>
      </c>
      <c r="N152" s="81" t="s">
        <v>23</v>
      </c>
      <c r="P152" s="82">
        <f t="shared" si="1"/>
        <v>0</v>
      </c>
      <c r="Q152" s="82">
        <v>0</v>
      </c>
      <c r="R152" s="82">
        <f t="shared" si="2"/>
        <v>0</v>
      </c>
      <c r="S152" s="82">
        <v>0</v>
      </c>
      <c r="T152" s="83">
        <f t="shared" si="3"/>
        <v>0</v>
      </c>
      <c r="AR152" s="84" t="s">
        <v>69</v>
      </c>
      <c r="AT152" s="84" t="s">
        <v>67</v>
      </c>
      <c r="AU152" s="84" t="s">
        <v>44</v>
      </c>
      <c r="AY152" s="1" t="s">
        <v>66</v>
      </c>
      <c r="BE152" s="85">
        <f t="shared" si="10"/>
        <v>0</v>
      </c>
      <c r="BF152" s="85">
        <f t="shared" si="11"/>
        <v>0</v>
      </c>
      <c r="BG152" s="85">
        <f t="shared" si="12"/>
        <v>0</v>
      </c>
      <c r="BH152" s="85">
        <f t="shared" si="13"/>
        <v>0</v>
      </c>
      <c r="BI152" s="85">
        <f t="shared" si="14"/>
        <v>0</v>
      </c>
      <c r="BJ152" s="1" t="s">
        <v>42</v>
      </c>
      <c r="BK152" s="85">
        <f t="shared" si="9"/>
        <v>0</v>
      </c>
      <c r="BL152" s="1" t="s">
        <v>69</v>
      </c>
      <c r="BM152" s="84" t="s">
        <v>134</v>
      </c>
    </row>
    <row r="153" spans="2:65" s="9" customFormat="1" ht="16.5" customHeight="1" x14ac:dyDescent="0.2">
      <c r="B153" s="8"/>
      <c r="C153" s="72" t="s">
        <v>135</v>
      </c>
      <c r="D153" s="72" t="s">
        <v>189</v>
      </c>
      <c r="E153" s="73" t="s">
        <v>229</v>
      </c>
      <c r="F153" s="88" t="s">
        <v>201</v>
      </c>
      <c r="G153" s="90" t="s">
        <v>194</v>
      </c>
      <c r="H153" s="91">
        <v>1</v>
      </c>
      <c r="I153" s="92"/>
      <c r="J153" s="78">
        <f t="shared" si="0"/>
        <v>0</v>
      </c>
      <c r="K153" s="79"/>
      <c r="L153" s="8"/>
      <c r="M153" s="80" t="s">
        <v>0</v>
      </c>
      <c r="N153" s="81" t="s">
        <v>23</v>
      </c>
      <c r="P153" s="82">
        <f t="shared" si="1"/>
        <v>0</v>
      </c>
      <c r="Q153" s="82">
        <v>0</v>
      </c>
      <c r="R153" s="82">
        <f t="shared" si="2"/>
        <v>0</v>
      </c>
      <c r="S153" s="82">
        <v>0</v>
      </c>
      <c r="T153" s="83">
        <f t="shared" si="3"/>
        <v>0</v>
      </c>
      <c r="AR153" s="84" t="s">
        <v>69</v>
      </c>
      <c r="AT153" s="84" t="s">
        <v>67</v>
      </c>
      <c r="AU153" s="84" t="s">
        <v>44</v>
      </c>
      <c r="AY153" s="1" t="s">
        <v>66</v>
      </c>
      <c r="BE153" s="85">
        <f t="shared" si="10"/>
        <v>0</v>
      </c>
      <c r="BF153" s="85">
        <f t="shared" si="11"/>
        <v>0</v>
      </c>
      <c r="BG153" s="85">
        <f t="shared" si="12"/>
        <v>0</v>
      </c>
      <c r="BH153" s="85">
        <f t="shared" si="13"/>
        <v>0</v>
      </c>
      <c r="BI153" s="85">
        <f t="shared" si="14"/>
        <v>0</v>
      </c>
      <c r="BJ153" s="1" t="s">
        <v>42</v>
      </c>
      <c r="BK153" s="85">
        <f t="shared" si="9"/>
        <v>0</v>
      </c>
      <c r="BL153" s="1" t="s">
        <v>69</v>
      </c>
      <c r="BM153" s="84" t="s">
        <v>137</v>
      </c>
    </row>
    <row r="154" spans="2:65" s="9" customFormat="1" ht="16.5" customHeight="1" x14ac:dyDescent="0.2">
      <c r="B154" s="8"/>
      <c r="C154" s="72" t="s">
        <v>138</v>
      </c>
      <c r="D154" s="72" t="s">
        <v>67</v>
      </c>
      <c r="E154" s="73" t="s">
        <v>229</v>
      </c>
      <c r="F154" s="86" t="s">
        <v>144</v>
      </c>
      <c r="G154" s="75" t="s">
        <v>194</v>
      </c>
      <c r="H154" s="76">
        <v>1</v>
      </c>
      <c r="I154" s="77"/>
      <c r="J154" s="78">
        <f t="shared" si="0"/>
        <v>0</v>
      </c>
      <c r="K154" s="79"/>
      <c r="L154" s="8"/>
      <c r="M154" s="80" t="s">
        <v>0</v>
      </c>
      <c r="N154" s="81" t="s">
        <v>23</v>
      </c>
      <c r="P154" s="82">
        <f t="shared" si="1"/>
        <v>0</v>
      </c>
      <c r="Q154" s="82">
        <v>0</v>
      </c>
      <c r="R154" s="82">
        <f t="shared" si="2"/>
        <v>0</v>
      </c>
      <c r="S154" s="82">
        <v>0</v>
      </c>
      <c r="T154" s="83">
        <f t="shared" si="3"/>
        <v>0</v>
      </c>
      <c r="AR154" s="84" t="s">
        <v>69</v>
      </c>
      <c r="AT154" s="84" t="s">
        <v>67</v>
      </c>
      <c r="AU154" s="84" t="s">
        <v>44</v>
      </c>
      <c r="AY154" s="1" t="s">
        <v>66</v>
      </c>
      <c r="BE154" s="85">
        <f t="shared" si="10"/>
        <v>0</v>
      </c>
      <c r="BF154" s="85">
        <f t="shared" si="11"/>
        <v>0</v>
      </c>
      <c r="BG154" s="85">
        <f t="shared" si="12"/>
        <v>0</v>
      </c>
      <c r="BH154" s="85">
        <f t="shared" si="13"/>
        <v>0</v>
      </c>
      <c r="BI154" s="85">
        <f t="shared" si="14"/>
        <v>0</v>
      </c>
      <c r="BJ154" s="1" t="s">
        <v>42</v>
      </c>
      <c r="BK154" s="85">
        <f t="shared" si="9"/>
        <v>0</v>
      </c>
      <c r="BL154" s="1" t="s">
        <v>69</v>
      </c>
      <c r="BM154" s="84" t="s">
        <v>139</v>
      </c>
    </row>
    <row r="155" spans="2:65" s="9" customFormat="1" ht="16.5" customHeight="1" x14ac:dyDescent="0.2">
      <c r="B155" s="8"/>
      <c r="C155" s="72" t="s">
        <v>140</v>
      </c>
      <c r="D155" s="72" t="s">
        <v>189</v>
      </c>
      <c r="E155" s="73" t="s">
        <v>229</v>
      </c>
      <c r="F155" s="87" t="s">
        <v>221</v>
      </c>
      <c r="G155" s="75" t="s">
        <v>68</v>
      </c>
      <c r="H155" s="76">
        <v>1</v>
      </c>
      <c r="I155" s="77"/>
      <c r="J155" s="78">
        <f t="shared" si="0"/>
        <v>0</v>
      </c>
      <c r="K155" s="79"/>
      <c r="L155" s="8"/>
      <c r="M155" s="80" t="s">
        <v>0</v>
      </c>
      <c r="N155" s="81" t="s">
        <v>23</v>
      </c>
      <c r="P155" s="82">
        <f t="shared" si="1"/>
        <v>0</v>
      </c>
      <c r="Q155" s="82">
        <v>0</v>
      </c>
      <c r="R155" s="82">
        <f t="shared" si="2"/>
        <v>0</v>
      </c>
      <c r="S155" s="82">
        <v>0</v>
      </c>
      <c r="T155" s="83">
        <f t="shared" si="3"/>
        <v>0</v>
      </c>
      <c r="AR155" s="84" t="s">
        <v>69</v>
      </c>
      <c r="AT155" s="84" t="s">
        <v>67</v>
      </c>
      <c r="AU155" s="84" t="s">
        <v>44</v>
      </c>
      <c r="AY155" s="1" t="s">
        <v>66</v>
      </c>
      <c r="BE155" s="85">
        <f t="shared" si="10"/>
        <v>0</v>
      </c>
      <c r="BF155" s="85">
        <f t="shared" si="11"/>
        <v>0</v>
      </c>
      <c r="BG155" s="85">
        <f t="shared" si="12"/>
        <v>0</v>
      </c>
      <c r="BH155" s="85">
        <f t="shared" si="13"/>
        <v>0</v>
      </c>
      <c r="BI155" s="85">
        <f t="shared" si="14"/>
        <v>0</v>
      </c>
      <c r="BJ155" s="1" t="s">
        <v>42</v>
      </c>
      <c r="BK155" s="85">
        <f t="shared" si="9"/>
        <v>0</v>
      </c>
      <c r="BL155" s="1" t="s">
        <v>69</v>
      </c>
      <c r="BM155" s="84" t="s">
        <v>141</v>
      </c>
    </row>
    <row r="156" spans="2:65" s="9" customFormat="1" ht="12" x14ac:dyDescent="0.2">
      <c r="B156" s="8"/>
      <c r="C156" s="72" t="s">
        <v>142</v>
      </c>
      <c r="D156" s="72" t="s">
        <v>67</v>
      </c>
      <c r="E156" s="73" t="s">
        <v>229</v>
      </c>
      <c r="F156" s="86" t="s">
        <v>204</v>
      </c>
      <c r="G156" s="75" t="s">
        <v>205</v>
      </c>
      <c r="H156" s="76">
        <v>4</v>
      </c>
      <c r="I156" s="77"/>
      <c r="J156" s="78">
        <f t="shared" si="0"/>
        <v>0</v>
      </c>
      <c r="K156" s="79"/>
      <c r="L156" s="8"/>
      <c r="M156" s="80" t="s">
        <v>0</v>
      </c>
      <c r="N156" s="81" t="s">
        <v>23</v>
      </c>
      <c r="P156" s="82">
        <f t="shared" si="1"/>
        <v>0</v>
      </c>
      <c r="Q156" s="82">
        <v>0</v>
      </c>
      <c r="R156" s="82">
        <f t="shared" si="2"/>
        <v>0</v>
      </c>
      <c r="S156" s="82">
        <v>0</v>
      </c>
      <c r="T156" s="83">
        <f t="shared" si="3"/>
        <v>0</v>
      </c>
      <c r="AR156" s="84" t="s">
        <v>69</v>
      </c>
      <c r="AT156" s="84" t="s">
        <v>67</v>
      </c>
      <c r="AU156" s="84" t="s">
        <v>44</v>
      </c>
      <c r="AY156" s="1" t="s">
        <v>66</v>
      </c>
      <c r="BE156" s="85">
        <f t="shared" si="10"/>
        <v>0</v>
      </c>
      <c r="BF156" s="85">
        <f t="shared" si="11"/>
        <v>0</v>
      </c>
      <c r="BG156" s="85">
        <f t="shared" si="12"/>
        <v>0</v>
      </c>
      <c r="BH156" s="85">
        <f t="shared" si="13"/>
        <v>0</v>
      </c>
      <c r="BI156" s="85">
        <f t="shared" si="14"/>
        <v>0</v>
      </c>
      <c r="BJ156" s="1" t="s">
        <v>42</v>
      </c>
      <c r="BK156" s="85">
        <f t="shared" si="9"/>
        <v>0</v>
      </c>
      <c r="BL156" s="1" t="s">
        <v>69</v>
      </c>
      <c r="BM156" s="84" t="s">
        <v>143</v>
      </c>
    </row>
    <row r="157" spans="2:65" s="62" customFormat="1" ht="22.9" customHeight="1" x14ac:dyDescent="0.2">
      <c r="B157" s="61"/>
      <c r="D157" s="63" t="s">
        <v>39</v>
      </c>
      <c r="E157" s="73"/>
      <c r="F157" s="65" t="s">
        <v>202</v>
      </c>
      <c r="J157" s="66">
        <f>BK157</f>
        <v>0</v>
      </c>
      <c r="L157" s="61"/>
      <c r="M157" s="67"/>
      <c r="P157" s="68">
        <f>SUM(P158:P167)</f>
        <v>0</v>
      </c>
      <c r="R157" s="68">
        <f>SUM(R158:R167)</f>
        <v>0</v>
      </c>
      <c r="T157" s="69">
        <f>SUM(T158:T167)</f>
        <v>0</v>
      </c>
      <c r="AR157" s="63" t="s">
        <v>44</v>
      </c>
      <c r="AT157" s="70" t="s">
        <v>39</v>
      </c>
      <c r="AU157" s="70" t="s">
        <v>42</v>
      </c>
      <c r="AY157" s="63" t="s">
        <v>66</v>
      </c>
      <c r="BK157" s="71">
        <f>SUM(BK158:BK167)</f>
        <v>0</v>
      </c>
    </row>
    <row r="158" spans="2:65" s="9" customFormat="1" ht="42.75" customHeight="1" x14ac:dyDescent="0.2">
      <c r="B158" s="8"/>
      <c r="C158" s="72">
        <v>38</v>
      </c>
      <c r="D158" s="72" t="s">
        <v>67</v>
      </c>
      <c r="E158" s="73" t="s">
        <v>229</v>
      </c>
      <c r="F158" s="86" t="s">
        <v>186</v>
      </c>
      <c r="G158" s="75" t="s">
        <v>136</v>
      </c>
      <c r="H158" s="76">
        <v>26.4</v>
      </c>
      <c r="I158" s="77"/>
      <c r="J158" s="78">
        <f t="shared" ref="J158:J168" si="15">ROUND(I158*H158,2)</f>
        <v>0</v>
      </c>
      <c r="K158" s="79"/>
      <c r="L158" s="8"/>
      <c r="M158" s="80" t="s">
        <v>0</v>
      </c>
      <c r="N158" s="81" t="s">
        <v>23</v>
      </c>
      <c r="P158" s="82">
        <f t="shared" ref="P158:P168" si="16">O158*H158</f>
        <v>0</v>
      </c>
      <c r="Q158" s="82">
        <v>0</v>
      </c>
      <c r="R158" s="82">
        <f t="shared" ref="R158:R167" si="17">Q158*H158</f>
        <v>0</v>
      </c>
      <c r="S158" s="82">
        <v>0</v>
      </c>
      <c r="T158" s="83">
        <f t="shared" ref="T158:T167" si="18">S158*H158</f>
        <v>0</v>
      </c>
      <c r="AR158" s="84" t="s">
        <v>69</v>
      </c>
      <c r="AT158" s="84" t="s">
        <v>67</v>
      </c>
      <c r="AU158" s="84" t="s">
        <v>44</v>
      </c>
      <c r="AY158" s="1" t="s">
        <v>66</v>
      </c>
      <c r="BE158" s="85">
        <f t="shared" ref="BE158:BE167" si="19">IF(N158="základní",J158,0)</f>
        <v>0</v>
      </c>
      <c r="BF158" s="85">
        <f t="shared" ref="BF158:BF167" si="20">IF(N158="snížená",J158,0)</f>
        <v>0</v>
      </c>
      <c r="BG158" s="85">
        <f t="shared" ref="BG158:BG167" si="21">IF(N158="zákl. přenesená",J158,0)</f>
        <v>0</v>
      </c>
      <c r="BH158" s="85">
        <f t="shared" ref="BH158:BH167" si="22">IF(N158="sníž. přenesená",J158,0)</f>
        <v>0</v>
      </c>
      <c r="BI158" s="85">
        <f t="shared" ref="BI158:BI167" si="23">IF(N158="nulová",J158,0)</f>
        <v>0</v>
      </c>
      <c r="BJ158" s="1" t="s">
        <v>42</v>
      </c>
      <c r="BK158" s="85">
        <f t="shared" ref="BK158:BK168" si="24">ROUND(I158*H158,2)</f>
        <v>0</v>
      </c>
      <c r="BL158" s="1" t="s">
        <v>69</v>
      </c>
      <c r="BM158" s="84" t="s">
        <v>146</v>
      </c>
    </row>
    <row r="159" spans="2:65" s="9" customFormat="1" ht="12" x14ac:dyDescent="0.2">
      <c r="B159" s="8"/>
      <c r="C159" s="72">
        <v>39</v>
      </c>
      <c r="D159" s="72" t="s">
        <v>67</v>
      </c>
      <c r="E159" s="73" t="s">
        <v>229</v>
      </c>
      <c r="F159" s="86" t="s">
        <v>200</v>
      </c>
      <c r="G159" s="75" t="s">
        <v>136</v>
      </c>
      <c r="H159" s="76">
        <v>21.3</v>
      </c>
      <c r="I159" s="77"/>
      <c r="J159" s="78">
        <f t="shared" si="15"/>
        <v>0</v>
      </c>
      <c r="K159" s="79"/>
      <c r="L159" s="8"/>
      <c r="M159" s="80" t="s">
        <v>0</v>
      </c>
      <c r="N159" s="81" t="s">
        <v>23</v>
      </c>
      <c r="P159" s="82">
        <f t="shared" si="16"/>
        <v>0</v>
      </c>
      <c r="Q159" s="82">
        <v>0</v>
      </c>
      <c r="R159" s="82">
        <f t="shared" si="17"/>
        <v>0</v>
      </c>
      <c r="S159" s="82">
        <v>0</v>
      </c>
      <c r="T159" s="83">
        <f t="shared" si="18"/>
        <v>0</v>
      </c>
      <c r="AR159" s="84" t="s">
        <v>69</v>
      </c>
      <c r="AT159" s="84" t="s">
        <v>67</v>
      </c>
      <c r="AU159" s="84" t="s">
        <v>44</v>
      </c>
      <c r="AY159" s="1" t="s">
        <v>66</v>
      </c>
      <c r="BE159" s="85">
        <f t="shared" si="19"/>
        <v>0</v>
      </c>
      <c r="BF159" s="85">
        <f t="shared" si="20"/>
        <v>0</v>
      </c>
      <c r="BG159" s="85">
        <f t="shared" si="21"/>
        <v>0</v>
      </c>
      <c r="BH159" s="85">
        <f t="shared" si="22"/>
        <v>0</v>
      </c>
      <c r="BI159" s="85">
        <f t="shared" si="23"/>
        <v>0</v>
      </c>
      <c r="BJ159" s="1" t="s">
        <v>42</v>
      </c>
      <c r="BK159" s="85">
        <f t="shared" si="24"/>
        <v>0</v>
      </c>
      <c r="BL159" s="1" t="s">
        <v>69</v>
      </c>
      <c r="BM159" s="84" t="s">
        <v>148</v>
      </c>
    </row>
    <row r="160" spans="2:65" s="9" customFormat="1" ht="36" x14ac:dyDescent="0.2">
      <c r="B160" s="8"/>
      <c r="C160" s="72">
        <v>40</v>
      </c>
      <c r="D160" s="72" t="s">
        <v>67</v>
      </c>
      <c r="E160" s="73" t="s">
        <v>229</v>
      </c>
      <c r="F160" s="86" t="s">
        <v>203</v>
      </c>
      <c r="G160" s="75" t="s">
        <v>136</v>
      </c>
      <c r="H160" s="76">
        <v>26.4</v>
      </c>
      <c r="I160" s="77"/>
      <c r="J160" s="78">
        <f t="shared" si="15"/>
        <v>0</v>
      </c>
      <c r="K160" s="79"/>
      <c r="L160" s="8"/>
      <c r="M160" s="80" t="s">
        <v>0</v>
      </c>
      <c r="N160" s="81" t="s">
        <v>23</v>
      </c>
      <c r="P160" s="82">
        <f t="shared" si="16"/>
        <v>0</v>
      </c>
      <c r="Q160" s="82">
        <v>0</v>
      </c>
      <c r="R160" s="82">
        <f t="shared" si="17"/>
        <v>0</v>
      </c>
      <c r="S160" s="82">
        <v>0</v>
      </c>
      <c r="T160" s="83">
        <f t="shared" si="18"/>
        <v>0</v>
      </c>
      <c r="AR160" s="84" t="s">
        <v>69</v>
      </c>
      <c r="AT160" s="84" t="s">
        <v>67</v>
      </c>
      <c r="AU160" s="84" t="s">
        <v>44</v>
      </c>
      <c r="AY160" s="1" t="s">
        <v>66</v>
      </c>
      <c r="BE160" s="85">
        <f t="shared" si="19"/>
        <v>0</v>
      </c>
      <c r="BF160" s="85">
        <f t="shared" si="20"/>
        <v>0</v>
      </c>
      <c r="BG160" s="85">
        <f t="shared" si="21"/>
        <v>0</v>
      </c>
      <c r="BH160" s="85">
        <f t="shared" si="22"/>
        <v>0</v>
      </c>
      <c r="BI160" s="85">
        <f t="shared" si="23"/>
        <v>0</v>
      </c>
      <c r="BJ160" s="1" t="s">
        <v>42</v>
      </c>
      <c r="BK160" s="85">
        <f t="shared" si="24"/>
        <v>0</v>
      </c>
      <c r="BL160" s="1" t="s">
        <v>69</v>
      </c>
      <c r="BM160" s="84" t="s">
        <v>149</v>
      </c>
    </row>
    <row r="161" spans="2:65" s="9" customFormat="1" ht="24" x14ac:dyDescent="0.2">
      <c r="B161" s="8"/>
      <c r="C161" s="72">
        <v>41</v>
      </c>
      <c r="D161" s="72" t="s">
        <v>67</v>
      </c>
      <c r="E161" s="73" t="s">
        <v>229</v>
      </c>
      <c r="F161" s="86" t="s">
        <v>181</v>
      </c>
      <c r="G161" s="75" t="s">
        <v>136</v>
      </c>
      <c r="H161" s="76">
        <v>5.3</v>
      </c>
      <c r="I161" s="77"/>
      <c r="J161" s="78">
        <f t="shared" si="15"/>
        <v>0</v>
      </c>
      <c r="K161" s="79"/>
      <c r="L161" s="8"/>
      <c r="M161" s="80" t="s">
        <v>0</v>
      </c>
      <c r="N161" s="81" t="s">
        <v>23</v>
      </c>
      <c r="P161" s="82">
        <f t="shared" si="16"/>
        <v>0</v>
      </c>
      <c r="Q161" s="82">
        <v>0</v>
      </c>
      <c r="R161" s="82">
        <f t="shared" si="17"/>
        <v>0</v>
      </c>
      <c r="S161" s="82">
        <v>0</v>
      </c>
      <c r="T161" s="83">
        <f t="shared" si="18"/>
        <v>0</v>
      </c>
      <c r="AR161" s="84" t="s">
        <v>69</v>
      </c>
      <c r="AT161" s="84" t="s">
        <v>67</v>
      </c>
      <c r="AU161" s="84" t="s">
        <v>44</v>
      </c>
      <c r="AY161" s="1" t="s">
        <v>66</v>
      </c>
      <c r="BE161" s="85">
        <f t="shared" si="19"/>
        <v>0</v>
      </c>
      <c r="BF161" s="85">
        <f t="shared" si="20"/>
        <v>0</v>
      </c>
      <c r="BG161" s="85">
        <f t="shared" si="21"/>
        <v>0</v>
      </c>
      <c r="BH161" s="85">
        <f t="shared" si="22"/>
        <v>0</v>
      </c>
      <c r="BI161" s="85">
        <f t="shared" si="23"/>
        <v>0</v>
      </c>
      <c r="BJ161" s="1" t="s">
        <v>42</v>
      </c>
      <c r="BK161" s="85">
        <f t="shared" si="24"/>
        <v>0</v>
      </c>
      <c r="BL161" s="1" t="s">
        <v>69</v>
      </c>
      <c r="BM161" s="84" t="s">
        <v>150</v>
      </c>
    </row>
    <row r="162" spans="2:65" s="9" customFormat="1" ht="24" x14ac:dyDescent="0.2">
      <c r="B162" s="8"/>
      <c r="C162" s="72">
        <v>42</v>
      </c>
      <c r="D162" s="72" t="s">
        <v>67</v>
      </c>
      <c r="E162" s="73" t="s">
        <v>229</v>
      </c>
      <c r="F162" s="86" t="s">
        <v>185</v>
      </c>
      <c r="G162" s="75" t="s">
        <v>145</v>
      </c>
      <c r="H162" s="76">
        <v>23.1</v>
      </c>
      <c r="I162" s="77"/>
      <c r="J162" s="78">
        <f t="shared" si="15"/>
        <v>0</v>
      </c>
      <c r="K162" s="79"/>
      <c r="L162" s="8"/>
      <c r="M162" s="80" t="s">
        <v>0</v>
      </c>
      <c r="N162" s="81" t="s">
        <v>23</v>
      </c>
      <c r="P162" s="82">
        <f t="shared" si="16"/>
        <v>0</v>
      </c>
      <c r="Q162" s="82">
        <v>0</v>
      </c>
      <c r="R162" s="82">
        <f t="shared" si="17"/>
        <v>0</v>
      </c>
      <c r="S162" s="82">
        <v>0</v>
      </c>
      <c r="T162" s="83">
        <f t="shared" si="18"/>
        <v>0</v>
      </c>
      <c r="AR162" s="84" t="s">
        <v>69</v>
      </c>
      <c r="AT162" s="84" t="s">
        <v>67</v>
      </c>
      <c r="AU162" s="84" t="s">
        <v>44</v>
      </c>
      <c r="AY162" s="1" t="s">
        <v>66</v>
      </c>
      <c r="BE162" s="85">
        <f t="shared" si="19"/>
        <v>0</v>
      </c>
      <c r="BF162" s="85">
        <f t="shared" si="20"/>
        <v>0</v>
      </c>
      <c r="BG162" s="85">
        <f t="shared" si="21"/>
        <v>0</v>
      </c>
      <c r="BH162" s="85">
        <f t="shared" si="22"/>
        <v>0</v>
      </c>
      <c r="BI162" s="85">
        <f t="shared" si="23"/>
        <v>0</v>
      </c>
      <c r="BJ162" s="1" t="s">
        <v>42</v>
      </c>
      <c r="BK162" s="85">
        <f t="shared" si="24"/>
        <v>0</v>
      </c>
      <c r="BL162" s="1" t="s">
        <v>69</v>
      </c>
      <c r="BM162" s="84" t="s">
        <v>151</v>
      </c>
    </row>
    <row r="163" spans="2:65" s="9" customFormat="1" ht="12" x14ac:dyDescent="0.2">
      <c r="B163" s="8"/>
      <c r="C163" s="72">
        <v>43</v>
      </c>
      <c r="D163" s="72" t="s">
        <v>67</v>
      </c>
      <c r="E163" s="73" t="s">
        <v>229</v>
      </c>
      <c r="F163" s="88" t="s">
        <v>182</v>
      </c>
      <c r="G163" s="75" t="s">
        <v>187</v>
      </c>
      <c r="H163" s="76">
        <v>1.665</v>
      </c>
      <c r="I163" s="77"/>
      <c r="J163" s="78">
        <f t="shared" si="15"/>
        <v>0</v>
      </c>
      <c r="K163" s="79"/>
      <c r="L163" s="8"/>
      <c r="M163" s="80" t="s">
        <v>0</v>
      </c>
      <c r="N163" s="81" t="s">
        <v>23</v>
      </c>
      <c r="P163" s="82">
        <f t="shared" si="16"/>
        <v>0</v>
      </c>
      <c r="Q163" s="82">
        <v>0</v>
      </c>
      <c r="R163" s="82">
        <f t="shared" si="17"/>
        <v>0</v>
      </c>
      <c r="S163" s="82">
        <v>0</v>
      </c>
      <c r="T163" s="83">
        <f t="shared" si="18"/>
        <v>0</v>
      </c>
      <c r="AR163" s="84" t="s">
        <v>69</v>
      </c>
      <c r="AT163" s="84" t="s">
        <v>67</v>
      </c>
      <c r="AU163" s="84" t="s">
        <v>44</v>
      </c>
      <c r="AY163" s="1" t="s">
        <v>66</v>
      </c>
      <c r="BE163" s="85">
        <f t="shared" si="19"/>
        <v>0</v>
      </c>
      <c r="BF163" s="85">
        <f t="shared" si="20"/>
        <v>0</v>
      </c>
      <c r="BG163" s="85">
        <f t="shared" si="21"/>
        <v>0</v>
      </c>
      <c r="BH163" s="85">
        <f t="shared" si="22"/>
        <v>0</v>
      </c>
      <c r="BI163" s="85">
        <f t="shared" si="23"/>
        <v>0</v>
      </c>
      <c r="BJ163" s="1" t="s">
        <v>42</v>
      </c>
      <c r="BK163" s="85">
        <f t="shared" si="24"/>
        <v>0</v>
      </c>
      <c r="BL163" s="1" t="s">
        <v>69</v>
      </c>
      <c r="BM163" s="84" t="s">
        <v>152</v>
      </c>
    </row>
    <row r="164" spans="2:65" s="9" customFormat="1" ht="24" x14ac:dyDescent="0.2">
      <c r="B164" s="8"/>
      <c r="C164" s="72">
        <v>44</v>
      </c>
      <c r="D164" s="72" t="s">
        <v>67</v>
      </c>
      <c r="E164" s="73" t="s">
        <v>229</v>
      </c>
      <c r="F164" s="86" t="s">
        <v>215</v>
      </c>
      <c r="G164" s="75" t="s">
        <v>145</v>
      </c>
      <c r="H164" s="76">
        <v>23.1</v>
      </c>
      <c r="I164" s="77"/>
      <c r="J164" s="78">
        <f t="shared" si="15"/>
        <v>0</v>
      </c>
      <c r="K164" s="79"/>
      <c r="L164" s="8"/>
      <c r="M164" s="80" t="s">
        <v>0</v>
      </c>
      <c r="N164" s="81" t="s">
        <v>23</v>
      </c>
      <c r="P164" s="82">
        <f t="shared" si="16"/>
        <v>0</v>
      </c>
      <c r="Q164" s="82">
        <v>0</v>
      </c>
      <c r="R164" s="82">
        <f t="shared" si="17"/>
        <v>0</v>
      </c>
      <c r="S164" s="82">
        <v>0</v>
      </c>
      <c r="T164" s="83">
        <f t="shared" si="18"/>
        <v>0</v>
      </c>
      <c r="AR164" s="84" t="s">
        <v>69</v>
      </c>
      <c r="AT164" s="84" t="s">
        <v>67</v>
      </c>
      <c r="AU164" s="84" t="s">
        <v>44</v>
      </c>
      <c r="AY164" s="1" t="s">
        <v>66</v>
      </c>
      <c r="BE164" s="85">
        <f t="shared" si="19"/>
        <v>0</v>
      </c>
      <c r="BF164" s="85">
        <f t="shared" si="20"/>
        <v>0</v>
      </c>
      <c r="BG164" s="85">
        <f t="shared" si="21"/>
        <v>0</v>
      </c>
      <c r="BH164" s="85">
        <f t="shared" si="22"/>
        <v>0</v>
      </c>
      <c r="BI164" s="85">
        <f t="shared" si="23"/>
        <v>0</v>
      </c>
      <c r="BJ164" s="1" t="s">
        <v>42</v>
      </c>
      <c r="BK164" s="85">
        <f t="shared" si="24"/>
        <v>0</v>
      </c>
      <c r="BL164" s="1" t="s">
        <v>69</v>
      </c>
      <c r="BM164" s="84" t="s">
        <v>153</v>
      </c>
    </row>
    <row r="165" spans="2:65" s="9" customFormat="1" ht="16.5" customHeight="1" x14ac:dyDescent="0.2">
      <c r="B165" s="8"/>
      <c r="C165" s="72">
        <v>45</v>
      </c>
      <c r="D165" s="72" t="s">
        <v>67</v>
      </c>
      <c r="E165" s="73" t="s">
        <v>229</v>
      </c>
      <c r="F165" s="87" t="s">
        <v>216</v>
      </c>
      <c r="G165" s="75" t="s">
        <v>68</v>
      </c>
      <c r="H165" s="76">
        <v>1.1000000000000001</v>
      </c>
      <c r="I165" s="77"/>
      <c r="J165" s="78">
        <f t="shared" si="15"/>
        <v>0</v>
      </c>
      <c r="K165" s="79"/>
      <c r="L165" s="8"/>
      <c r="M165" s="80" t="s">
        <v>0</v>
      </c>
      <c r="N165" s="81" t="s">
        <v>23</v>
      </c>
      <c r="P165" s="82">
        <f t="shared" si="16"/>
        <v>0</v>
      </c>
      <c r="Q165" s="82">
        <v>0</v>
      </c>
      <c r="R165" s="82">
        <f t="shared" si="17"/>
        <v>0</v>
      </c>
      <c r="S165" s="82">
        <v>0</v>
      </c>
      <c r="T165" s="83">
        <f t="shared" si="18"/>
        <v>0</v>
      </c>
      <c r="AR165" s="84" t="s">
        <v>69</v>
      </c>
      <c r="AT165" s="84" t="s">
        <v>67</v>
      </c>
      <c r="AU165" s="84" t="s">
        <v>44</v>
      </c>
      <c r="AY165" s="1" t="s">
        <v>66</v>
      </c>
      <c r="BE165" s="85">
        <f t="shared" si="19"/>
        <v>0</v>
      </c>
      <c r="BF165" s="85">
        <f t="shared" si="20"/>
        <v>0</v>
      </c>
      <c r="BG165" s="85">
        <f t="shared" si="21"/>
        <v>0</v>
      </c>
      <c r="BH165" s="85">
        <f t="shared" si="22"/>
        <v>0</v>
      </c>
      <c r="BI165" s="85">
        <f t="shared" si="23"/>
        <v>0</v>
      </c>
      <c r="BJ165" s="1" t="s">
        <v>42</v>
      </c>
      <c r="BK165" s="85">
        <f t="shared" si="24"/>
        <v>0</v>
      </c>
      <c r="BL165" s="1" t="s">
        <v>69</v>
      </c>
      <c r="BM165" s="84" t="s">
        <v>154</v>
      </c>
    </row>
    <row r="166" spans="2:65" s="9" customFormat="1" ht="48.75" customHeight="1" x14ac:dyDescent="0.2">
      <c r="B166" s="8"/>
      <c r="C166" s="72">
        <v>46</v>
      </c>
      <c r="D166" s="72" t="s">
        <v>67</v>
      </c>
      <c r="E166" s="73" t="s">
        <v>229</v>
      </c>
      <c r="F166" s="86" t="s">
        <v>217</v>
      </c>
      <c r="G166" s="75" t="s">
        <v>145</v>
      </c>
      <c r="H166" s="76">
        <v>12</v>
      </c>
      <c r="I166" s="77"/>
      <c r="J166" s="78">
        <f t="shared" si="15"/>
        <v>0</v>
      </c>
      <c r="K166" s="79"/>
      <c r="L166" s="8"/>
      <c r="M166" s="80" t="s">
        <v>0</v>
      </c>
      <c r="N166" s="81" t="s">
        <v>23</v>
      </c>
      <c r="P166" s="82">
        <f t="shared" si="16"/>
        <v>0</v>
      </c>
      <c r="Q166" s="82">
        <v>0</v>
      </c>
      <c r="R166" s="82">
        <f t="shared" si="17"/>
        <v>0</v>
      </c>
      <c r="S166" s="82">
        <v>0</v>
      </c>
      <c r="T166" s="83">
        <f t="shared" si="18"/>
        <v>0</v>
      </c>
      <c r="AR166" s="84" t="s">
        <v>69</v>
      </c>
      <c r="AT166" s="84" t="s">
        <v>67</v>
      </c>
      <c r="AU166" s="84" t="s">
        <v>44</v>
      </c>
      <c r="AY166" s="1" t="s">
        <v>66</v>
      </c>
      <c r="BE166" s="85">
        <f t="shared" si="19"/>
        <v>0</v>
      </c>
      <c r="BF166" s="85">
        <f t="shared" si="20"/>
        <v>0</v>
      </c>
      <c r="BG166" s="85">
        <f t="shared" si="21"/>
        <v>0</v>
      </c>
      <c r="BH166" s="85">
        <f t="shared" si="22"/>
        <v>0</v>
      </c>
      <c r="BI166" s="85">
        <f t="shared" si="23"/>
        <v>0</v>
      </c>
      <c r="BJ166" s="1" t="s">
        <v>42</v>
      </c>
      <c r="BK166" s="85">
        <f t="shared" si="24"/>
        <v>0</v>
      </c>
      <c r="BL166" s="1" t="s">
        <v>69</v>
      </c>
      <c r="BM166" s="84" t="s">
        <v>156</v>
      </c>
    </row>
    <row r="167" spans="2:65" s="9" customFormat="1" ht="16.5" customHeight="1" x14ac:dyDescent="0.2">
      <c r="B167" s="8"/>
      <c r="C167" s="72">
        <v>47</v>
      </c>
      <c r="D167" s="72" t="s">
        <v>67</v>
      </c>
      <c r="E167" s="73" t="s">
        <v>229</v>
      </c>
      <c r="F167" s="87" t="s">
        <v>218</v>
      </c>
      <c r="G167" s="75" t="s">
        <v>145</v>
      </c>
      <c r="H167" s="76">
        <v>15</v>
      </c>
      <c r="I167" s="77"/>
      <c r="J167" s="78">
        <f t="shared" si="15"/>
        <v>0</v>
      </c>
      <c r="K167" s="79"/>
      <c r="L167" s="8"/>
      <c r="M167" s="80" t="s">
        <v>0</v>
      </c>
      <c r="N167" s="81" t="s">
        <v>23</v>
      </c>
      <c r="P167" s="82">
        <f t="shared" si="16"/>
        <v>0</v>
      </c>
      <c r="Q167" s="82">
        <v>0</v>
      </c>
      <c r="R167" s="82">
        <f t="shared" si="17"/>
        <v>0</v>
      </c>
      <c r="S167" s="82">
        <v>0</v>
      </c>
      <c r="T167" s="83">
        <f t="shared" si="18"/>
        <v>0</v>
      </c>
      <c r="AR167" s="84" t="s">
        <v>69</v>
      </c>
      <c r="AT167" s="84" t="s">
        <v>67</v>
      </c>
      <c r="AU167" s="84" t="s">
        <v>44</v>
      </c>
      <c r="AY167" s="1" t="s">
        <v>66</v>
      </c>
      <c r="BE167" s="85">
        <f t="shared" si="19"/>
        <v>0</v>
      </c>
      <c r="BF167" s="85">
        <f t="shared" si="20"/>
        <v>0</v>
      </c>
      <c r="BG167" s="85">
        <f t="shared" si="21"/>
        <v>0</v>
      </c>
      <c r="BH167" s="85">
        <f t="shared" si="22"/>
        <v>0</v>
      </c>
      <c r="BI167" s="85">
        <f t="shared" si="23"/>
        <v>0</v>
      </c>
      <c r="BJ167" s="1" t="s">
        <v>42</v>
      </c>
      <c r="BK167" s="85">
        <f t="shared" si="24"/>
        <v>0</v>
      </c>
      <c r="BL167" s="1" t="s">
        <v>69</v>
      </c>
      <c r="BM167" s="84" t="s">
        <v>157</v>
      </c>
    </row>
    <row r="168" spans="2:65" s="9" customFormat="1" ht="16.5" customHeight="1" x14ac:dyDescent="0.2">
      <c r="B168" s="8"/>
      <c r="C168" s="72">
        <v>48</v>
      </c>
      <c r="D168" s="72" t="s">
        <v>67</v>
      </c>
      <c r="E168" s="73" t="s">
        <v>229</v>
      </c>
      <c r="F168" s="87" t="s">
        <v>231</v>
      </c>
      <c r="G168" s="75" t="s">
        <v>145</v>
      </c>
      <c r="H168" s="76">
        <v>50</v>
      </c>
      <c r="I168" s="77"/>
      <c r="J168" s="78">
        <f t="shared" si="15"/>
        <v>0</v>
      </c>
      <c r="L168" s="8"/>
      <c r="M168" s="80"/>
      <c r="N168" s="81"/>
      <c r="P168" s="82">
        <f t="shared" si="16"/>
        <v>0</v>
      </c>
      <c r="Q168" s="82"/>
      <c r="R168" s="82"/>
      <c r="S168" s="82"/>
      <c r="T168" s="83"/>
      <c r="AR168" s="84"/>
      <c r="AT168" s="84"/>
      <c r="AU168" s="84"/>
      <c r="AY168" s="1"/>
      <c r="BE168" s="85"/>
      <c r="BF168" s="85"/>
      <c r="BG168" s="85"/>
      <c r="BH168" s="85"/>
      <c r="BI168" s="85"/>
      <c r="BJ168" s="1"/>
      <c r="BK168" s="85">
        <f t="shared" si="24"/>
        <v>0</v>
      </c>
      <c r="BL168" s="1"/>
      <c r="BM168" s="84"/>
    </row>
    <row r="169" spans="2:65" s="62" customFormat="1" ht="25.9" customHeight="1" x14ac:dyDescent="0.2">
      <c r="B169" s="61"/>
      <c r="D169" s="63" t="s">
        <v>39</v>
      </c>
      <c r="E169" s="93" t="s">
        <v>160</v>
      </c>
      <c r="F169" s="93" t="s">
        <v>161</v>
      </c>
      <c r="J169" s="94">
        <f>BK169</f>
        <v>0</v>
      </c>
      <c r="L169" s="61"/>
      <c r="M169" s="67"/>
      <c r="P169" s="68">
        <f>SUM(P170:P178)</f>
        <v>0</v>
      </c>
      <c r="R169" s="68">
        <f>SUM(R170:R178)</f>
        <v>0</v>
      </c>
      <c r="T169" s="69">
        <f>SUM(T170:T178)</f>
        <v>0</v>
      </c>
      <c r="AR169" s="63" t="s">
        <v>76</v>
      </c>
      <c r="AT169" s="70" t="s">
        <v>39</v>
      </c>
      <c r="AU169" s="70" t="s">
        <v>40</v>
      </c>
      <c r="AY169" s="63" t="s">
        <v>66</v>
      </c>
      <c r="BK169" s="71">
        <f>SUM(BK170:BK178)</f>
        <v>0</v>
      </c>
    </row>
    <row r="170" spans="2:65" s="9" customFormat="1" ht="16.5" customHeight="1" x14ac:dyDescent="0.2">
      <c r="B170" s="8"/>
      <c r="C170" s="72">
        <v>48</v>
      </c>
      <c r="D170" s="72" t="s">
        <v>67</v>
      </c>
      <c r="E170" s="73" t="s">
        <v>229</v>
      </c>
      <c r="F170" s="86" t="s">
        <v>232</v>
      </c>
      <c r="G170" s="75" t="s">
        <v>68</v>
      </c>
      <c r="H170" s="76">
        <v>1</v>
      </c>
      <c r="I170" s="77"/>
      <c r="J170" s="78">
        <f>ROUND(I170*H170,2)</f>
        <v>0</v>
      </c>
      <c r="K170" s="79"/>
      <c r="L170" s="8"/>
      <c r="M170" s="80" t="s">
        <v>0</v>
      </c>
      <c r="N170" s="81" t="s">
        <v>23</v>
      </c>
      <c r="P170" s="82">
        <f>O170*H170</f>
        <v>0</v>
      </c>
      <c r="Q170" s="82">
        <v>0</v>
      </c>
      <c r="R170" s="82">
        <f>Q170*H170</f>
        <v>0</v>
      </c>
      <c r="S170" s="82">
        <v>0</v>
      </c>
      <c r="T170" s="83">
        <f>S170*H170</f>
        <v>0</v>
      </c>
      <c r="AR170" s="84" t="s">
        <v>162</v>
      </c>
      <c r="AT170" s="84" t="s">
        <v>67</v>
      </c>
      <c r="AU170" s="84" t="s">
        <v>42</v>
      </c>
      <c r="AY170" s="1" t="s">
        <v>66</v>
      </c>
      <c r="BE170" s="85">
        <f t="shared" ref="BE170:BE178" si="25">IF(N170="základní",J170,0)</f>
        <v>0</v>
      </c>
      <c r="BF170" s="85">
        <f t="shared" ref="BF170:BF178" si="26">IF(N170="snížená",J170,0)</f>
        <v>0</v>
      </c>
      <c r="BG170" s="85">
        <f t="shared" ref="BG170:BG178" si="27">IF(N170="zákl. přenesená",J170,0)</f>
        <v>0</v>
      </c>
      <c r="BH170" s="85">
        <f t="shared" ref="BH170:BH178" si="28">IF(N170="sníž. přenesená",J170,0)</f>
        <v>0</v>
      </c>
      <c r="BI170" s="85">
        <f t="shared" ref="BI170:BI178" si="29">IF(N170="nulová",J170,0)</f>
        <v>0</v>
      </c>
      <c r="BJ170" s="1" t="s">
        <v>42</v>
      </c>
      <c r="BK170" s="85">
        <f t="shared" ref="BK170:BK178" si="30">ROUND(I170*H170,2)</f>
        <v>0</v>
      </c>
      <c r="BL170" s="1" t="s">
        <v>162</v>
      </c>
      <c r="BM170" s="84" t="s">
        <v>163</v>
      </c>
    </row>
    <row r="171" spans="2:65" s="9" customFormat="1" ht="16.5" customHeight="1" x14ac:dyDescent="0.2">
      <c r="B171" s="8"/>
      <c r="C171" s="72">
        <v>49</v>
      </c>
      <c r="D171" s="72" t="s">
        <v>67</v>
      </c>
      <c r="E171" s="73" t="s">
        <v>229</v>
      </c>
      <c r="F171" s="86" t="s">
        <v>164</v>
      </c>
      <c r="G171" s="75" t="s">
        <v>68</v>
      </c>
      <c r="H171" s="76">
        <v>1</v>
      </c>
      <c r="I171" s="77"/>
      <c r="J171" s="78">
        <f>ROUND(I171*H171,2)</f>
        <v>0</v>
      </c>
      <c r="K171" s="79"/>
      <c r="L171" s="8"/>
      <c r="M171" s="80" t="s">
        <v>0</v>
      </c>
      <c r="N171" s="81" t="s">
        <v>23</v>
      </c>
      <c r="P171" s="82">
        <f>O171*H171</f>
        <v>0</v>
      </c>
      <c r="Q171" s="82">
        <v>0</v>
      </c>
      <c r="R171" s="82">
        <f>Q171*H171</f>
        <v>0</v>
      </c>
      <c r="S171" s="82">
        <v>0</v>
      </c>
      <c r="T171" s="83">
        <f>S171*H171</f>
        <v>0</v>
      </c>
      <c r="AR171" s="84" t="s">
        <v>162</v>
      </c>
      <c r="AT171" s="84" t="s">
        <v>67</v>
      </c>
      <c r="AU171" s="84" t="s">
        <v>42</v>
      </c>
      <c r="AY171" s="1" t="s">
        <v>66</v>
      </c>
      <c r="BE171" s="85">
        <f t="shared" si="25"/>
        <v>0</v>
      </c>
      <c r="BF171" s="85">
        <f t="shared" si="26"/>
        <v>0</v>
      </c>
      <c r="BG171" s="85">
        <f t="shared" si="27"/>
        <v>0</v>
      </c>
      <c r="BH171" s="85">
        <f t="shared" si="28"/>
        <v>0</v>
      </c>
      <c r="BI171" s="85">
        <f t="shared" si="29"/>
        <v>0</v>
      </c>
      <c r="BJ171" s="1" t="s">
        <v>42</v>
      </c>
      <c r="BK171" s="85">
        <f t="shared" si="30"/>
        <v>0</v>
      </c>
      <c r="BL171" s="1" t="s">
        <v>162</v>
      </c>
      <c r="BM171" s="84" t="s">
        <v>165</v>
      </c>
    </row>
    <row r="172" spans="2:65" s="9" customFormat="1" ht="24" x14ac:dyDescent="0.2">
      <c r="B172" s="8"/>
      <c r="C172" s="72">
        <v>50</v>
      </c>
      <c r="D172" s="72" t="s">
        <v>67</v>
      </c>
      <c r="E172" s="73" t="s">
        <v>229</v>
      </c>
      <c r="F172" s="86" t="s">
        <v>223</v>
      </c>
      <c r="G172" s="75" t="s">
        <v>68</v>
      </c>
      <c r="H172" s="76">
        <v>1</v>
      </c>
      <c r="I172" s="77"/>
      <c r="J172" s="78">
        <f>ROUND(I172*H172,2)</f>
        <v>0</v>
      </c>
      <c r="K172" s="79"/>
      <c r="L172" s="8"/>
      <c r="M172" s="80"/>
      <c r="N172" s="81"/>
      <c r="P172" s="82">
        <f>O172*H172</f>
        <v>0</v>
      </c>
      <c r="Q172" s="82"/>
      <c r="R172" s="82"/>
      <c r="S172" s="82"/>
      <c r="T172" s="83"/>
      <c r="AR172" s="84"/>
      <c r="AT172" s="84"/>
      <c r="AU172" s="84"/>
      <c r="AY172" s="1"/>
      <c r="BE172" s="85"/>
      <c r="BF172" s="85"/>
      <c r="BG172" s="85"/>
      <c r="BH172" s="85"/>
      <c r="BI172" s="85"/>
      <c r="BJ172" s="1"/>
      <c r="BK172" s="85">
        <f t="shared" si="30"/>
        <v>0</v>
      </c>
      <c r="BL172" s="1"/>
      <c r="BM172" s="84"/>
    </row>
    <row r="173" spans="2:65" s="9" customFormat="1" ht="12" x14ac:dyDescent="0.2">
      <c r="B173" s="8"/>
      <c r="C173" s="72">
        <v>51</v>
      </c>
      <c r="D173" s="72" t="s">
        <v>67</v>
      </c>
      <c r="E173" s="73" t="s">
        <v>229</v>
      </c>
      <c r="F173" s="86" t="s">
        <v>225</v>
      </c>
      <c r="G173" s="75" t="s">
        <v>68</v>
      </c>
      <c r="H173" s="76">
        <v>1</v>
      </c>
      <c r="I173" s="77"/>
      <c r="J173" s="78">
        <f>I173*H173</f>
        <v>0</v>
      </c>
      <c r="K173" s="79"/>
      <c r="L173" s="8"/>
      <c r="M173" s="80"/>
      <c r="N173" s="81"/>
      <c r="P173" s="82"/>
      <c r="Q173" s="82"/>
      <c r="R173" s="82"/>
      <c r="S173" s="82"/>
      <c r="T173" s="83"/>
      <c r="AR173" s="84"/>
      <c r="AT173" s="84"/>
      <c r="AU173" s="84"/>
      <c r="AY173" s="1"/>
      <c r="BE173" s="85"/>
      <c r="BF173" s="85"/>
      <c r="BG173" s="85"/>
      <c r="BH173" s="85"/>
      <c r="BI173" s="85"/>
      <c r="BJ173" s="1"/>
      <c r="BK173" s="85">
        <f t="shared" si="30"/>
        <v>0</v>
      </c>
      <c r="BL173" s="1"/>
      <c r="BM173" s="84"/>
    </row>
    <row r="174" spans="2:65" s="9" customFormat="1" ht="16.5" customHeight="1" x14ac:dyDescent="0.2">
      <c r="B174" s="8"/>
      <c r="C174" s="72">
        <v>54</v>
      </c>
      <c r="D174" s="72" t="s">
        <v>67</v>
      </c>
      <c r="E174" s="73" t="s">
        <v>229</v>
      </c>
      <c r="F174" s="86" t="s">
        <v>230</v>
      </c>
      <c r="G174" s="75" t="s">
        <v>68</v>
      </c>
      <c r="H174" s="76">
        <v>1</v>
      </c>
      <c r="I174" s="77"/>
      <c r="J174" s="78">
        <f>ROUND(I174*H174,2)</f>
        <v>0</v>
      </c>
      <c r="K174" s="79"/>
      <c r="L174" s="8"/>
      <c r="M174" s="80" t="s">
        <v>0</v>
      </c>
      <c r="N174" s="81" t="s">
        <v>23</v>
      </c>
      <c r="P174" s="82">
        <f>O174*H174</f>
        <v>0</v>
      </c>
      <c r="Q174" s="82">
        <v>0</v>
      </c>
      <c r="R174" s="82">
        <f>Q174*H174</f>
        <v>0</v>
      </c>
      <c r="S174" s="82">
        <v>0</v>
      </c>
      <c r="T174" s="83">
        <f>S174*H174</f>
        <v>0</v>
      </c>
      <c r="AR174" s="84" t="s">
        <v>162</v>
      </c>
      <c r="AT174" s="84" t="s">
        <v>67</v>
      </c>
      <c r="AU174" s="84" t="s">
        <v>42</v>
      </c>
      <c r="AY174" s="1" t="s">
        <v>66</v>
      </c>
      <c r="BE174" s="85">
        <f t="shared" si="25"/>
        <v>0</v>
      </c>
      <c r="BF174" s="85">
        <f t="shared" si="26"/>
        <v>0</v>
      </c>
      <c r="BG174" s="85">
        <f t="shared" si="27"/>
        <v>0</v>
      </c>
      <c r="BH174" s="85">
        <f t="shared" si="28"/>
        <v>0</v>
      </c>
      <c r="BI174" s="85">
        <f t="shared" si="29"/>
        <v>0</v>
      </c>
      <c r="BJ174" s="1" t="s">
        <v>42</v>
      </c>
      <c r="BK174" s="85">
        <f t="shared" si="30"/>
        <v>0</v>
      </c>
      <c r="BL174" s="1" t="s">
        <v>162</v>
      </c>
      <c r="BM174" s="84" t="s">
        <v>166</v>
      </c>
    </row>
    <row r="175" spans="2:65" s="9" customFormat="1" ht="16.5" customHeight="1" x14ac:dyDescent="0.2">
      <c r="B175" s="8"/>
      <c r="C175" s="72">
        <v>55</v>
      </c>
      <c r="D175" s="72" t="s">
        <v>67</v>
      </c>
      <c r="E175" s="73" t="s">
        <v>229</v>
      </c>
      <c r="F175" s="86" t="s">
        <v>192</v>
      </c>
      <c r="G175" s="75" t="s">
        <v>68</v>
      </c>
      <c r="H175" s="76">
        <v>1</v>
      </c>
      <c r="I175" s="77"/>
      <c r="J175" s="78">
        <f>ROUND(I175*H175,2)</f>
        <v>0</v>
      </c>
      <c r="K175" s="79"/>
      <c r="L175" s="8"/>
      <c r="M175" s="80" t="s">
        <v>0</v>
      </c>
      <c r="N175" s="81" t="s">
        <v>23</v>
      </c>
      <c r="P175" s="82">
        <f>O175*H175</f>
        <v>0</v>
      </c>
      <c r="Q175" s="82">
        <v>0</v>
      </c>
      <c r="R175" s="82">
        <f>Q175*H175</f>
        <v>0</v>
      </c>
      <c r="S175" s="82">
        <v>0</v>
      </c>
      <c r="T175" s="83">
        <f>S175*H175</f>
        <v>0</v>
      </c>
      <c r="AR175" s="84" t="s">
        <v>162</v>
      </c>
      <c r="AT175" s="84" t="s">
        <v>67</v>
      </c>
      <c r="AU175" s="84" t="s">
        <v>42</v>
      </c>
      <c r="AY175" s="1" t="s">
        <v>66</v>
      </c>
      <c r="BE175" s="85">
        <f t="shared" si="25"/>
        <v>0</v>
      </c>
      <c r="BF175" s="85">
        <f t="shared" si="26"/>
        <v>0</v>
      </c>
      <c r="BG175" s="85">
        <f t="shared" si="27"/>
        <v>0</v>
      </c>
      <c r="BH175" s="85">
        <f t="shared" si="28"/>
        <v>0</v>
      </c>
      <c r="BI175" s="85">
        <f t="shared" si="29"/>
        <v>0</v>
      </c>
      <c r="BJ175" s="1" t="s">
        <v>42</v>
      </c>
      <c r="BK175" s="85">
        <f t="shared" si="30"/>
        <v>0</v>
      </c>
      <c r="BL175" s="1" t="s">
        <v>162</v>
      </c>
      <c r="BM175" s="84" t="s">
        <v>167</v>
      </c>
    </row>
    <row r="176" spans="2:65" s="9" customFormat="1" ht="16.5" customHeight="1" x14ac:dyDescent="0.2">
      <c r="B176" s="8"/>
      <c r="C176" s="72">
        <v>56</v>
      </c>
      <c r="D176" s="72" t="s">
        <v>67</v>
      </c>
      <c r="E176" s="73" t="s">
        <v>229</v>
      </c>
      <c r="F176" s="86" t="s">
        <v>168</v>
      </c>
      <c r="G176" s="75" t="s">
        <v>68</v>
      </c>
      <c r="H176" s="76">
        <v>1</v>
      </c>
      <c r="I176" s="77"/>
      <c r="J176" s="78">
        <f>ROUND(I176*H176,2)</f>
        <v>0</v>
      </c>
      <c r="K176" s="79"/>
      <c r="L176" s="8"/>
      <c r="M176" s="80" t="s">
        <v>0</v>
      </c>
      <c r="N176" s="81" t="s">
        <v>23</v>
      </c>
      <c r="P176" s="82">
        <f>O176*H176</f>
        <v>0</v>
      </c>
      <c r="Q176" s="82">
        <v>0</v>
      </c>
      <c r="R176" s="82">
        <f>Q176*H176</f>
        <v>0</v>
      </c>
      <c r="S176" s="82">
        <v>0</v>
      </c>
      <c r="T176" s="83">
        <f>S176*H176</f>
        <v>0</v>
      </c>
      <c r="AR176" s="84" t="s">
        <v>162</v>
      </c>
      <c r="AT176" s="84" t="s">
        <v>67</v>
      </c>
      <c r="AU176" s="84" t="s">
        <v>42</v>
      </c>
      <c r="AY176" s="1" t="s">
        <v>66</v>
      </c>
      <c r="BE176" s="85">
        <f t="shared" si="25"/>
        <v>0</v>
      </c>
      <c r="BF176" s="85">
        <f t="shared" si="26"/>
        <v>0</v>
      </c>
      <c r="BG176" s="85">
        <f t="shared" si="27"/>
        <v>0</v>
      </c>
      <c r="BH176" s="85">
        <f t="shared" si="28"/>
        <v>0</v>
      </c>
      <c r="BI176" s="85">
        <f t="shared" si="29"/>
        <v>0</v>
      </c>
      <c r="BJ176" s="1" t="s">
        <v>42</v>
      </c>
      <c r="BK176" s="85">
        <f t="shared" si="30"/>
        <v>0</v>
      </c>
      <c r="BL176" s="1" t="s">
        <v>162</v>
      </c>
      <c r="BM176" s="84" t="s">
        <v>169</v>
      </c>
    </row>
    <row r="177" spans="2:65" s="9" customFormat="1" ht="16.5" customHeight="1" x14ac:dyDescent="0.2">
      <c r="B177" s="8"/>
      <c r="C177" s="72">
        <v>57</v>
      </c>
      <c r="D177" s="72" t="s">
        <v>67</v>
      </c>
      <c r="E177" s="73" t="s">
        <v>229</v>
      </c>
      <c r="F177" s="86" t="s">
        <v>224</v>
      </c>
      <c r="G177" s="75" t="s">
        <v>68</v>
      </c>
      <c r="H177" s="76">
        <v>1</v>
      </c>
      <c r="I177" s="77"/>
      <c r="J177" s="78">
        <f>I177*H177</f>
        <v>0</v>
      </c>
      <c r="K177" s="79"/>
      <c r="L177" s="8"/>
      <c r="M177" s="80"/>
      <c r="N177" s="81"/>
      <c r="P177" s="82"/>
      <c r="Q177" s="82"/>
      <c r="R177" s="82"/>
      <c r="S177" s="82"/>
      <c r="T177" s="83"/>
      <c r="AR177" s="84"/>
      <c r="AT177" s="84"/>
      <c r="AU177" s="84"/>
      <c r="AY177" s="1"/>
      <c r="BE177" s="85"/>
      <c r="BF177" s="85"/>
      <c r="BG177" s="85"/>
      <c r="BH177" s="85"/>
      <c r="BI177" s="85"/>
      <c r="BJ177" s="1"/>
      <c r="BK177" s="85">
        <f t="shared" si="30"/>
        <v>0</v>
      </c>
      <c r="BL177" s="1"/>
      <c r="BM177" s="84"/>
    </row>
    <row r="178" spans="2:65" s="9" customFormat="1" ht="16.5" customHeight="1" x14ac:dyDescent="0.2">
      <c r="B178" s="8"/>
      <c r="C178" s="72">
        <v>58</v>
      </c>
      <c r="D178" s="72" t="s">
        <v>67</v>
      </c>
      <c r="E178" s="73" t="s">
        <v>229</v>
      </c>
      <c r="F178" s="86" t="s">
        <v>170</v>
      </c>
      <c r="G178" s="75" t="s">
        <v>68</v>
      </c>
      <c r="H178" s="76">
        <v>1</v>
      </c>
      <c r="I178" s="77"/>
      <c r="J178" s="78">
        <f>ROUND(I178*H178,2)</f>
        <v>0</v>
      </c>
      <c r="K178" s="79"/>
      <c r="L178" s="8"/>
      <c r="M178" s="95" t="s">
        <v>0</v>
      </c>
      <c r="N178" s="96" t="s">
        <v>23</v>
      </c>
      <c r="O178" s="97"/>
      <c r="P178" s="98">
        <f>O178*H178</f>
        <v>0</v>
      </c>
      <c r="Q178" s="98">
        <v>0</v>
      </c>
      <c r="R178" s="98">
        <f>Q178*H178</f>
        <v>0</v>
      </c>
      <c r="S178" s="98">
        <v>0</v>
      </c>
      <c r="T178" s="99">
        <f>S178*H178</f>
        <v>0</v>
      </c>
      <c r="AR178" s="84" t="s">
        <v>162</v>
      </c>
      <c r="AT178" s="84" t="s">
        <v>67</v>
      </c>
      <c r="AU178" s="84" t="s">
        <v>42</v>
      </c>
      <c r="AY178" s="1" t="s">
        <v>66</v>
      </c>
      <c r="BE178" s="85">
        <f t="shared" si="25"/>
        <v>0</v>
      </c>
      <c r="BF178" s="85">
        <f t="shared" si="26"/>
        <v>0</v>
      </c>
      <c r="BG178" s="85">
        <f t="shared" si="27"/>
        <v>0</v>
      </c>
      <c r="BH178" s="85">
        <f t="shared" si="28"/>
        <v>0</v>
      </c>
      <c r="BI178" s="85">
        <f t="shared" si="29"/>
        <v>0</v>
      </c>
      <c r="BJ178" s="1" t="s">
        <v>42</v>
      </c>
      <c r="BK178" s="85">
        <f t="shared" si="30"/>
        <v>0</v>
      </c>
      <c r="BL178" s="1">
        <v>1024</v>
      </c>
      <c r="BM178" s="84" t="s">
        <v>171</v>
      </c>
    </row>
    <row r="179" spans="2:65" s="9" customFormat="1" ht="6.95" customHeight="1" x14ac:dyDescent="0.2">
      <c r="B179" s="100"/>
      <c r="C179" s="38"/>
      <c r="D179" s="38"/>
      <c r="E179" s="38"/>
      <c r="F179" s="38"/>
      <c r="G179" s="38"/>
      <c r="H179" s="38"/>
      <c r="I179" s="38"/>
      <c r="J179" s="101"/>
      <c r="K179" s="38"/>
      <c r="L179" s="8"/>
      <c r="BK179" s="85">
        <f t="shared" ref="BK179" si="31">ROUND(I179*H179,2)</f>
        <v>0</v>
      </c>
    </row>
    <row r="180" spans="2:65" x14ac:dyDescent="0.2">
      <c r="B180" s="102"/>
      <c r="C180" t="s">
        <v>227</v>
      </c>
      <c r="J180" s="103"/>
    </row>
    <row r="181" spans="2:65" ht="12" x14ac:dyDescent="0.2">
      <c r="B181" s="104"/>
      <c r="C181" s="105"/>
      <c r="D181" s="106" t="s">
        <v>228</v>
      </c>
      <c r="E181" s="105"/>
      <c r="F181" s="105"/>
      <c r="G181" s="105"/>
      <c r="H181" s="105"/>
      <c r="I181" s="105"/>
      <c r="J181" s="107"/>
    </row>
  </sheetData>
  <sheetProtection algorithmName="SHA-512" hashValue="FaQNtQvLZlhQJra1Y3sAugP90+v8aV5X9oqCNbxYjC2QxLuWV6ZY8tsqeH4vyEbhjQQzhO/Pbf38u2MJIf/nxQ==" saltValue="ueOPTd2p0rSLwujkJPimMg==" spinCount="100000" sheet="1" objects="1" scenarios="1"/>
  <protectedRanges>
    <protectedRange sqref="I170:I178 I158:I168 I120:I156 E18 J17:J18 J12" name="Oblast1"/>
  </protectedRanges>
  <autoFilter ref="C118:K178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SO01 - Trafostanice</vt:lpstr>
      <vt:lpstr>'SO01 - Trafostanice'!Názvy_tisku</vt:lpstr>
      <vt:lpstr>'SO01 - Trafostanice'!Oblast_tisku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Vopalkova Petra</cp:lastModifiedBy>
  <cp:lastPrinted>2025-02-17T11:55:40Z</cp:lastPrinted>
  <dcterms:created xsi:type="dcterms:W3CDTF">2024-07-22T19:06:07Z</dcterms:created>
  <dcterms:modified xsi:type="dcterms:W3CDTF">2025-03-24T15:31:38Z</dcterms:modified>
</cp:coreProperties>
</file>