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upolomouc-my.sharepoint.com/personal/foltka00_upol_cz/Documents/_SKM/ZPŘ - Přístavba výtahů Neředín/"/>
    </mc:Choice>
  </mc:AlternateContent>
  <xr:revisionPtr revIDLastSave="0" documentId="11_2408F45A27ECCAB52F4D546F6668E2E9C5A5D8ED" xr6:coauthVersionLast="47" xr6:coauthVersionMax="47" xr10:uidLastSave="{00000000-0000-0000-0000-000000000000}"/>
  <bookViews>
    <workbookView xWindow="14085" yWindow="1125" windowWidth="14580" windowHeight="14730" firstSheet="2" activeTab="3" xr2:uid="{00000000-000D-0000-FFFF-FFFF00000000}"/>
  </bookViews>
  <sheets>
    <sheet name="Rekapitulace stavby" sheetId="1" r:id="rId1"/>
    <sheet name="2401401A - SO 02 - Přísta..." sheetId="2" r:id="rId2"/>
    <sheet name="2401402A - Zpevněné plochy" sheetId="3" r:id="rId3"/>
    <sheet name="2401403A - VRN" sheetId="4" r:id="rId4"/>
  </sheets>
  <definedNames>
    <definedName name="_xlnm._FilterDatabase" localSheetId="1" hidden="1">'2401401A - SO 02 - Přísta...'!$C$144:$K$1351</definedName>
    <definedName name="_xlnm._FilterDatabase" localSheetId="2" hidden="1">'2401402A - Zpevněné plochy'!$C$120:$K$197</definedName>
    <definedName name="_xlnm._FilterDatabase" localSheetId="3" hidden="1">'2401403A - VRN'!$C$120:$K$141</definedName>
    <definedName name="_xlnm.Print_Titles" localSheetId="1">'2401401A - SO 02 - Přísta...'!$144:$144</definedName>
    <definedName name="_xlnm.Print_Titles" localSheetId="2">'2401402A - Zpevněné plochy'!$120:$120</definedName>
    <definedName name="_xlnm.Print_Titles" localSheetId="3">'2401403A - VRN'!$120:$120</definedName>
    <definedName name="_xlnm.Print_Titles" localSheetId="0">'Rekapitulace stavby'!$92:$92</definedName>
    <definedName name="_xlnm.Print_Area" localSheetId="1">'2401401A - SO 02 - Přísta...'!$C$4:$J$76,'2401401A - SO 02 - Přísta...'!$C$82:$J$126,'2401401A - SO 02 - Přísta...'!$C$132:$J$1351</definedName>
    <definedName name="_xlnm.Print_Area" localSheetId="2">'2401402A - Zpevněné plochy'!$C$4:$J$76,'2401402A - Zpevněné plochy'!$C$82:$J$102,'2401402A - Zpevněné plochy'!$C$108:$J$197</definedName>
    <definedName name="_xlnm.Print_Area" localSheetId="3">'2401403A - VRN'!$C$4:$J$76,'2401403A - VRN'!$C$82:$J$102,'2401403A - VRN'!$C$108:$J$141</definedName>
    <definedName name="_xlnm.Print_Area" localSheetId="0">'Rekapitulace stavby'!$D$4:$AO$76,'Rekapitulace stavby'!$C$82:$AQ$98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4" l="1"/>
  <c r="J36" i="4"/>
  <c r="AY97" i="1"/>
  <c r="J35" i="4"/>
  <c r="AX97" i="1" s="1"/>
  <c r="BI140" i="4"/>
  <c r="BH140" i="4"/>
  <c r="BG140" i="4"/>
  <c r="BF140" i="4"/>
  <c r="T140" i="4"/>
  <c r="T139" i="4"/>
  <c r="R140" i="4"/>
  <c r="R139" i="4" s="1"/>
  <c r="P140" i="4"/>
  <c r="P139" i="4" s="1"/>
  <c r="BI138" i="4"/>
  <c r="BH138" i="4"/>
  <c r="BG138" i="4"/>
  <c r="BF138" i="4"/>
  <c r="T138" i="4"/>
  <c r="T137" i="4" s="1"/>
  <c r="R138" i="4"/>
  <c r="R137" i="4"/>
  <c r="P138" i="4"/>
  <c r="P137" i="4" s="1"/>
  <c r="BI136" i="4"/>
  <c r="BH136" i="4"/>
  <c r="BG136" i="4"/>
  <c r="BF136" i="4"/>
  <c r="T136" i="4"/>
  <c r="R136" i="4"/>
  <c r="P136" i="4"/>
  <c r="BI132" i="4"/>
  <c r="BH132" i="4"/>
  <c r="BG132" i="4"/>
  <c r="BF132" i="4"/>
  <c r="T132" i="4"/>
  <c r="R132" i="4"/>
  <c r="P132" i="4"/>
  <c r="BI131" i="4"/>
  <c r="BH131" i="4"/>
  <c r="BG131" i="4"/>
  <c r="BF131" i="4"/>
  <c r="T131" i="4"/>
  <c r="R131" i="4"/>
  <c r="P131" i="4"/>
  <c r="BI130" i="4"/>
  <c r="BH130" i="4"/>
  <c r="BG130" i="4"/>
  <c r="BF130" i="4"/>
  <c r="T130" i="4"/>
  <c r="R130" i="4"/>
  <c r="P130" i="4"/>
  <c r="BI129" i="4"/>
  <c r="BH129" i="4"/>
  <c r="BG129" i="4"/>
  <c r="BF129" i="4"/>
  <c r="T129" i="4"/>
  <c r="R129" i="4"/>
  <c r="P129" i="4"/>
  <c r="BI128" i="4"/>
  <c r="BH128" i="4"/>
  <c r="BG128" i="4"/>
  <c r="BF128" i="4"/>
  <c r="T128" i="4"/>
  <c r="R128" i="4"/>
  <c r="P128" i="4"/>
  <c r="BI127" i="4"/>
  <c r="BH127" i="4"/>
  <c r="BG127" i="4"/>
  <c r="BF127" i="4"/>
  <c r="T127" i="4"/>
  <c r="R127" i="4"/>
  <c r="P127" i="4"/>
  <c r="BI126" i="4"/>
  <c r="BH126" i="4"/>
  <c r="BG126" i="4"/>
  <c r="BF126" i="4"/>
  <c r="T126" i="4"/>
  <c r="R126" i="4"/>
  <c r="P126" i="4"/>
  <c r="BI124" i="4"/>
  <c r="BH124" i="4"/>
  <c r="BG124" i="4"/>
  <c r="BF124" i="4"/>
  <c r="T124" i="4"/>
  <c r="T123" i="4"/>
  <c r="R124" i="4"/>
  <c r="R123" i="4" s="1"/>
  <c r="P124" i="4"/>
  <c r="P123" i="4"/>
  <c r="J117" i="4"/>
  <c r="F117" i="4"/>
  <c r="F115" i="4"/>
  <c r="E113" i="4"/>
  <c r="J91" i="4"/>
  <c r="F91" i="4"/>
  <c r="F89" i="4"/>
  <c r="E87" i="4"/>
  <c r="J24" i="4"/>
  <c r="E24" i="4"/>
  <c r="J118" i="4" s="1"/>
  <c r="J23" i="4"/>
  <c r="J18" i="4"/>
  <c r="E18" i="4"/>
  <c r="F118" i="4" s="1"/>
  <c r="J17" i="4"/>
  <c r="J12" i="4"/>
  <c r="J115" i="4" s="1"/>
  <c r="E7" i="4"/>
  <c r="E85" i="4"/>
  <c r="J37" i="3"/>
  <c r="J36" i="3"/>
  <c r="AY96" i="1" s="1"/>
  <c r="J35" i="3"/>
  <c r="AX96" i="1"/>
  <c r="BI196" i="3"/>
  <c r="BH196" i="3"/>
  <c r="BG196" i="3"/>
  <c r="BF196" i="3"/>
  <c r="T196" i="3"/>
  <c r="T195" i="3" s="1"/>
  <c r="R196" i="3"/>
  <c r="R195" i="3"/>
  <c r="P196" i="3"/>
  <c r="P195" i="3" s="1"/>
  <c r="BI190" i="3"/>
  <c r="BH190" i="3"/>
  <c r="BG190" i="3"/>
  <c r="BF190" i="3"/>
  <c r="T190" i="3"/>
  <c r="R190" i="3"/>
  <c r="P190" i="3"/>
  <c r="BI186" i="3"/>
  <c r="BH186" i="3"/>
  <c r="BG186" i="3"/>
  <c r="BF186" i="3"/>
  <c r="T186" i="3"/>
  <c r="R186" i="3"/>
  <c r="P186" i="3"/>
  <c r="BI183" i="3"/>
  <c r="BH183" i="3"/>
  <c r="BG183" i="3"/>
  <c r="BF183" i="3"/>
  <c r="T183" i="3"/>
  <c r="R183" i="3"/>
  <c r="P183" i="3"/>
  <c r="BI178" i="3"/>
  <c r="BH178" i="3"/>
  <c r="BG178" i="3"/>
  <c r="BF178" i="3"/>
  <c r="T178" i="3"/>
  <c r="R178" i="3"/>
  <c r="P178" i="3"/>
  <c r="BI176" i="3"/>
  <c r="BH176" i="3"/>
  <c r="BG176" i="3"/>
  <c r="BF176" i="3"/>
  <c r="T176" i="3"/>
  <c r="R176" i="3"/>
  <c r="P176" i="3"/>
  <c r="BI173" i="3"/>
  <c r="BH173" i="3"/>
  <c r="BG173" i="3"/>
  <c r="BF173" i="3"/>
  <c r="T173" i="3"/>
  <c r="R173" i="3"/>
  <c r="P173" i="3"/>
  <c r="BI171" i="3"/>
  <c r="BH171" i="3"/>
  <c r="BG171" i="3"/>
  <c r="BF171" i="3"/>
  <c r="T171" i="3"/>
  <c r="R171" i="3"/>
  <c r="P171" i="3"/>
  <c r="BI169" i="3"/>
  <c r="BH169" i="3"/>
  <c r="BG169" i="3"/>
  <c r="BF169" i="3"/>
  <c r="T169" i="3"/>
  <c r="R169" i="3"/>
  <c r="P169" i="3"/>
  <c r="BI164" i="3"/>
  <c r="BH164" i="3"/>
  <c r="BG164" i="3"/>
  <c r="BF164" i="3"/>
  <c r="T164" i="3"/>
  <c r="R164" i="3"/>
  <c r="P164" i="3"/>
  <c r="BI159" i="3"/>
  <c r="BH159" i="3"/>
  <c r="BG159" i="3"/>
  <c r="BF159" i="3"/>
  <c r="T159" i="3"/>
  <c r="R159" i="3"/>
  <c r="P159" i="3"/>
  <c r="BI153" i="3"/>
  <c r="BH153" i="3"/>
  <c r="BG153" i="3"/>
  <c r="BF153" i="3"/>
  <c r="T153" i="3"/>
  <c r="R153" i="3"/>
  <c r="P153" i="3"/>
  <c r="BI148" i="3"/>
  <c r="BH148" i="3"/>
  <c r="BG148" i="3"/>
  <c r="BF148" i="3"/>
  <c r="T148" i="3"/>
  <c r="R148" i="3"/>
  <c r="P148" i="3"/>
  <c r="BI146" i="3"/>
  <c r="BH146" i="3"/>
  <c r="BG146" i="3"/>
  <c r="BF146" i="3"/>
  <c r="T146" i="3"/>
  <c r="R146" i="3"/>
  <c r="P146" i="3"/>
  <c r="BI142" i="3"/>
  <c r="BH142" i="3"/>
  <c r="BG142" i="3"/>
  <c r="BF142" i="3"/>
  <c r="T142" i="3"/>
  <c r="R142" i="3"/>
  <c r="P142" i="3"/>
  <c r="BI140" i="3"/>
  <c r="BH140" i="3"/>
  <c r="BG140" i="3"/>
  <c r="BF140" i="3"/>
  <c r="T140" i="3"/>
  <c r="R140" i="3"/>
  <c r="P140" i="3"/>
  <c r="BI138" i="3"/>
  <c r="BH138" i="3"/>
  <c r="BG138" i="3"/>
  <c r="BF138" i="3"/>
  <c r="T138" i="3"/>
  <c r="R138" i="3"/>
  <c r="P138" i="3"/>
  <c r="BI133" i="3"/>
  <c r="BH133" i="3"/>
  <c r="BG133" i="3"/>
  <c r="BF133" i="3"/>
  <c r="T133" i="3"/>
  <c r="R133" i="3"/>
  <c r="P133" i="3"/>
  <c r="BI128" i="3"/>
  <c r="BH128" i="3"/>
  <c r="BG128" i="3"/>
  <c r="BF128" i="3"/>
  <c r="T128" i="3"/>
  <c r="R128" i="3"/>
  <c r="P128" i="3"/>
  <c r="BI124" i="3"/>
  <c r="BH124" i="3"/>
  <c r="BG124" i="3"/>
  <c r="BF124" i="3"/>
  <c r="T124" i="3"/>
  <c r="R124" i="3"/>
  <c r="P124" i="3"/>
  <c r="J117" i="3"/>
  <c r="F117" i="3"/>
  <c r="F115" i="3"/>
  <c r="E113" i="3"/>
  <c r="J91" i="3"/>
  <c r="F91" i="3"/>
  <c r="F89" i="3"/>
  <c r="E87" i="3"/>
  <c r="J24" i="3"/>
  <c r="E24" i="3"/>
  <c r="J92" i="3" s="1"/>
  <c r="J23" i="3"/>
  <c r="J18" i="3"/>
  <c r="E18" i="3"/>
  <c r="F118" i="3" s="1"/>
  <c r="J17" i="3"/>
  <c r="J12" i="3"/>
  <c r="J89" i="3" s="1"/>
  <c r="E7" i="3"/>
  <c r="E85" i="3"/>
  <c r="J37" i="2"/>
  <c r="J36" i="2"/>
  <c r="AY95" i="1" s="1"/>
  <c r="J35" i="2"/>
  <c r="AX95" i="1"/>
  <c r="BI1349" i="2"/>
  <c r="BH1349" i="2"/>
  <c r="BG1349" i="2"/>
  <c r="BF1349" i="2"/>
  <c r="T1349" i="2"/>
  <c r="R1349" i="2"/>
  <c r="P1349" i="2"/>
  <c r="BI1348" i="2"/>
  <c r="BH1348" i="2"/>
  <c r="BG1348" i="2"/>
  <c r="BF1348" i="2"/>
  <c r="T1348" i="2"/>
  <c r="R1348" i="2"/>
  <c r="P1348" i="2"/>
  <c r="BI1347" i="2"/>
  <c r="BH1347" i="2"/>
  <c r="BG1347" i="2"/>
  <c r="BF1347" i="2"/>
  <c r="T1347" i="2"/>
  <c r="R1347" i="2"/>
  <c r="P1347" i="2"/>
  <c r="BI1343" i="2"/>
  <c r="BH1343" i="2"/>
  <c r="BG1343" i="2"/>
  <c r="BF1343" i="2"/>
  <c r="T1343" i="2"/>
  <c r="R1343" i="2"/>
  <c r="P1343" i="2"/>
  <c r="BI1340" i="2"/>
  <c r="BH1340" i="2"/>
  <c r="BG1340" i="2"/>
  <c r="BF1340" i="2"/>
  <c r="T1340" i="2"/>
  <c r="R1340" i="2"/>
  <c r="P1340" i="2"/>
  <c r="BI1337" i="2"/>
  <c r="BH1337" i="2"/>
  <c r="BG1337" i="2"/>
  <c r="BF1337" i="2"/>
  <c r="T1337" i="2"/>
  <c r="R1337" i="2"/>
  <c r="P1337" i="2"/>
  <c r="BI1334" i="2"/>
  <c r="BH1334" i="2"/>
  <c r="BG1334" i="2"/>
  <c r="BF1334" i="2"/>
  <c r="T1334" i="2"/>
  <c r="R1334" i="2"/>
  <c r="P1334" i="2"/>
  <c r="BI1319" i="2"/>
  <c r="BH1319" i="2"/>
  <c r="BG1319" i="2"/>
  <c r="BF1319" i="2"/>
  <c r="T1319" i="2"/>
  <c r="R1319" i="2"/>
  <c r="P1319" i="2"/>
  <c r="P1305" i="2"/>
  <c r="BI1306" i="2"/>
  <c r="BH1306" i="2"/>
  <c r="BG1306" i="2"/>
  <c r="BF1306" i="2"/>
  <c r="T1306" i="2"/>
  <c r="T1305" i="2" s="1"/>
  <c r="R1306" i="2"/>
  <c r="R1305" i="2" s="1"/>
  <c r="P1306" i="2"/>
  <c r="BI1301" i="2"/>
  <c r="BH1301" i="2"/>
  <c r="BG1301" i="2"/>
  <c r="BF1301" i="2"/>
  <c r="T1301" i="2"/>
  <c r="R1301" i="2"/>
  <c r="P1301" i="2"/>
  <c r="BI1299" i="2"/>
  <c r="BH1299" i="2"/>
  <c r="BG1299" i="2"/>
  <c r="BF1299" i="2"/>
  <c r="T1299" i="2"/>
  <c r="R1299" i="2"/>
  <c r="P1299" i="2"/>
  <c r="BI1292" i="2"/>
  <c r="BH1292" i="2"/>
  <c r="BG1292" i="2"/>
  <c r="BF1292" i="2"/>
  <c r="T1292" i="2"/>
  <c r="R1292" i="2"/>
  <c r="P1292" i="2"/>
  <c r="BI1289" i="2"/>
  <c r="BH1289" i="2"/>
  <c r="BG1289" i="2"/>
  <c r="BF1289" i="2"/>
  <c r="T1289" i="2"/>
  <c r="R1289" i="2"/>
  <c r="P1289" i="2"/>
  <c r="BI1287" i="2"/>
  <c r="BH1287" i="2"/>
  <c r="BG1287" i="2"/>
  <c r="BF1287" i="2"/>
  <c r="T1287" i="2"/>
  <c r="R1287" i="2"/>
  <c r="P1287" i="2"/>
  <c r="BI1284" i="2"/>
  <c r="BH1284" i="2"/>
  <c r="BG1284" i="2"/>
  <c r="BF1284" i="2"/>
  <c r="T1284" i="2"/>
  <c r="R1284" i="2"/>
  <c r="P1284" i="2"/>
  <c r="BI1266" i="2"/>
  <c r="BH1266" i="2"/>
  <c r="BG1266" i="2"/>
  <c r="BF1266" i="2"/>
  <c r="T1266" i="2"/>
  <c r="R1266" i="2"/>
  <c r="P1266" i="2"/>
  <c r="BI1245" i="2"/>
  <c r="BH1245" i="2"/>
  <c r="BG1245" i="2"/>
  <c r="BF1245" i="2"/>
  <c r="T1245" i="2"/>
  <c r="R1245" i="2"/>
  <c r="P1245" i="2"/>
  <c r="BI1225" i="2"/>
  <c r="BH1225" i="2"/>
  <c r="BG1225" i="2"/>
  <c r="BF1225" i="2"/>
  <c r="T1225" i="2"/>
  <c r="R1225" i="2"/>
  <c r="P1225" i="2"/>
  <c r="BI1222" i="2"/>
  <c r="BH1222" i="2"/>
  <c r="BG1222" i="2"/>
  <c r="BF1222" i="2"/>
  <c r="T1222" i="2"/>
  <c r="R1222" i="2"/>
  <c r="P1222" i="2"/>
  <c r="BI1202" i="2"/>
  <c r="BH1202" i="2"/>
  <c r="BG1202" i="2"/>
  <c r="BF1202" i="2"/>
  <c r="T1202" i="2"/>
  <c r="R1202" i="2"/>
  <c r="P1202" i="2"/>
  <c r="BI1182" i="2"/>
  <c r="BH1182" i="2"/>
  <c r="BG1182" i="2"/>
  <c r="BF1182" i="2"/>
  <c r="T1182" i="2"/>
  <c r="R1182" i="2"/>
  <c r="P1182" i="2"/>
  <c r="BI1162" i="2"/>
  <c r="BH1162" i="2"/>
  <c r="BG1162" i="2"/>
  <c r="BF1162" i="2"/>
  <c r="T1162" i="2"/>
  <c r="R1162" i="2"/>
  <c r="P1162" i="2"/>
  <c r="BI1142" i="2"/>
  <c r="BH1142" i="2"/>
  <c r="BG1142" i="2"/>
  <c r="BF1142" i="2"/>
  <c r="T1142" i="2"/>
  <c r="R1142" i="2"/>
  <c r="P1142" i="2"/>
  <c r="BI1122" i="2"/>
  <c r="BH1122" i="2"/>
  <c r="BG1122" i="2"/>
  <c r="BF1122" i="2"/>
  <c r="T1122" i="2"/>
  <c r="R1122" i="2"/>
  <c r="P1122" i="2"/>
  <c r="BI1102" i="2"/>
  <c r="BH1102" i="2"/>
  <c r="BG1102" i="2"/>
  <c r="BF1102" i="2"/>
  <c r="T1102" i="2"/>
  <c r="R1102" i="2"/>
  <c r="P1102" i="2"/>
  <c r="BI1099" i="2"/>
  <c r="BH1099" i="2"/>
  <c r="BG1099" i="2"/>
  <c r="BF1099" i="2"/>
  <c r="T1099" i="2"/>
  <c r="R1099" i="2"/>
  <c r="P1099" i="2"/>
  <c r="BI1097" i="2"/>
  <c r="BH1097" i="2"/>
  <c r="BG1097" i="2"/>
  <c r="BF1097" i="2"/>
  <c r="T1097" i="2"/>
  <c r="R1097" i="2"/>
  <c r="P1097" i="2"/>
  <c r="BI1093" i="2"/>
  <c r="BH1093" i="2"/>
  <c r="BG1093" i="2"/>
  <c r="BF1093" i="2"/>
  <c r="T1093" i="2"/>
  <c r="R1093" i="2"/>
  <c r="P1093" i="2"/>
  <c r="BI1090" i="2"/>
  <c r="BH1090" i="2"/>
  <c r="BG1090" i="2"/>
  <c r="BF1090" i="2"/>
  <c r="T1090" i="2"/>
  <c r="R1090" i="2"/>
  <c r="P1090" i="2"/>
  <c r="BI1077" i="2"/>
  <c r="BH1077" i="2"/>
  <c r="BG1077" i="2"/>
  <c r="BF1077" i="2"/>
  <c r="T1077" i="2"/>
  <c r="R1077" i="2"/>
  <c r="P1077" i="2"/>
  <c r="BI1070" i="2"/>
  <c r="BH1070" i="2"/>
  <c r="BG1070" i="2"/>
  <c r="BF1070" i="2"/>
  <c r="T1070" i="2"/>
  <c r="R1070" i="2"/>
  <c r="P1070" i="2"/>
  <c r="BI1063" i="2"/>
  <c r="BH1063" i="2"/>
  <c r="BG1063" i="2"/>
  <c r="BF1063" i="2"/>
  <c r="T1063" i="2"/>
  <c r="R1063" i="2"/>
  <c r="P1063" i="2"/>
  <c r="BI1060" i="2"/>
  <c r="BH1060" i="2"/>
  <c r="BG1060" i="2"/>
  <c r="BF1060" i="2"/>
  <c r="T1060" i="2"/>
  <c r="R1060" i="2"/>
  <c r="P1060" i="2"/>
  <c r="BI1058" i="2"/>
  <c r="BH1058" i="2"/>
  <c r="BG1058" i="2"/>
  <c r="BF1058" i="2"/>
  <c r="T1058" i="2"/>
  <c r="R1058" i="2"/>
  <c r="P1058" i="2"/>
  <c r="BI1054" i="2"/>
  <c r="BH1054" i="2"/>
  <c r="BG1054" i="2"/>
  <c r="BF1054" i="2"/>
  <c r="T1054" i="2"/>
  <c r="R1054" i="2"/>
  <c r="P1054" i="2"/>
  <c r="BI1049" i="2"/>
  <c r="BH1049" i="2"/>
  <c r="BG1049" i="2"/>
  <c r="BF1049" i="2"/>
  <c r="T1049" i="2"/>
  <c r="R1049" i="2"/>
  <c r="P1049" i="2"/>
  <c r="BI1046" i="2"/>
  <c r="BH1046" i="2"/>
  <c r="BG1046" i="2"/>
  <c r="BF1046" i="2"/>
  <c r="T1046" i="2"/>
  <c r="R1046" i="2"/>
  <c r="P1046" i="2"/>
  <c r="BI1041" i="2"/>
  <c r="BH1041" i="2"/>
  <c r="BG1041" i="2"/>
  <c r="BF1041" i="2"/>
  <c r="T1041" i="2"/>
  <c r="R1041" i="2"/>
  <c r="P1041" i="2"/>
  <c r="BI1037" i="2"/>
  <c r="BH1037" i="2"/>
  <c r="BG1037" i="2"/>
  <c r="BF1037" i="2"/>
  <c r="T1037" i="2"/>
  <c r="R1037" i="2"/>
  <c r="P1037" i="2"/>
  <c r="BI1032" i="2"/>
  <c r="BH1032" i="2"/>
  <c r="BG1032" i="2"/>
  <c r="BF1032" i="2"/>
  <c r="T1032" i="2"/>
  <c r="R1032" i="2"/>
  <c r="P1032" i="2"/>
  <c r="BI1028" i="2"/>
  <c r="BH1028" i="2"/>
  <c r="BG1028" i="2"/>
  <c r="BF1028" i="2"/>
  <c r="T1028" i="2"/>
  <c r="R1028" i="2"/>
  <c r="P1028" i="2"/>
  <c r="BI1025" i="2"/>
  <c r="BH1025" i="2"/>
  <c r="BG1025" i="2"/>
  <c r="BF1025" i="2"/>
  <c r="T1025" i="2"/>
  <c r="R1025" i="2"/>
  <c r="P1025" i="2"/>
  <c r="BI1019" i="2"/>
  <c r="BH1019" i="2"/>
  <c r="BG1019" i="2"/>
  <c r="BF1019" i="2"/>
  <c r="T1019" i="2"/>
  <c r="R1019" i="2"/>
  <c r="P1019" i="2"/>
  <c r="BI1016" i="2"/>
  <c r="BH1016" i="2"/>
  <c r="BG1016" i="2"/>
  <c r="BF1016" i="2"/>
  <c r="T1016" i="2"/>
  <c r="R1016" i="2"/>
  <c r="P1016" i="2"/>
  <c r="BI1013" i="2"/>
  <c r="BH1013" i="2"/>
  <c r="BG1013" i="2"/>
  <c r="BF1013" i="2"/>
  <c r="T1013" i="2"/>
  <c r="R1013" i="2"/>
  <c r="P1013" i="2"/>
  <c r="BI1007" i="2"/>
  <c r="BH1007" i="2"/>
  <c r="BG1007" i="2"/>
  <c r="BF1007" i="2"/>
  <c r="T1007" i="2"/>
  <c r="R1007" i="2"/>
  <c r="P1007" i="2"/>
  <c r="BI1003" i="2"/>
  <c r="BH1003" i="2"/>
  <c r="BG1003" i="2"/>
  <c r="BF1003" i="2"/>
  <c r="T1003" i="2"/>
  <c r="R1003" i="2"/>
  <c r="P1003" i="2"/>
  <c r="BI998" i="2"/>
  <c r="BH998" i="2"/>
  <c r="BG998" i="2"/>
  <c r="BF998" i="2"/>
  <c r="T998" i="2"/>
  <c r="R998" i="2"/>
  <c r="P998" i="2"/>
  <c r="BI995" i="2"/>
  <c r="BH995" i="2"/>
  <c r="BG995" i="2"/>
  <c r="BF995" i="2"/>
  <c r="T995" i="2"/>
  <c r="R995" i="2"/>
  <c r="P995" i="2"/>
  <c r="BI990" i="2"/>
  <c r="BH990" i="2"/>
  <c r="BG990" i="2"/>
  <c r="BF990" i="2"/>
  <c r="T990" i="2"/>
  <c r="R990" i="2"/>
  <c r="P990" i="2"/>
  <c r="BI987" i="2"/>
  <c r="BH987" i="2"/>
  <c r="BG987" i="2"/>
  <c r="BF987" i="2"/>
  <c r="T987" i="2"/>
  <c r="R987" i="2"/>
  <c r="P987" i="2"/>
  <c r="BI985" i="2"/>
  <c r="BH985" i="2"/>
  <c r="BG985" i="2"/>
  <c r="BF985" i="2"/>
  <c r="T985" i="2"/>
  <c r="R985" i="2"/>
  <c r="P985" i="2"/>
  <c r="BI982" i="2"/>
  <c r="BH982" i="2"/>
  <c r="BG982" i="2"/>
  <c r="BF982" i="2"/>
  <c r="T982" i="2"/>
  <c r="R982" i="2"/>
  <c r="P982" i="2"/>
  <c r="BI979" i="2"/>
  <c r="BH979" i="2"/>
  <c r="BG979" i="2"/>
  <c r="BF979" i="2"/>
  <c r="T979" i="2"/>
  <c r="R979" i="2"/>
  <c r="P979" i="2"/>
  <c r="BI976" i="2"/>
  <c r="BH976" i="2"/>
  <c r="BG976" i="2"/>
  <c r="BF976" i="2"/>
  <c r="T976" i="2"/>
  <c r="R976" i="2"/>
  <c r="P976" i="2"/>
  <c r="BI971" i="2"/>
  <c r="BH971" i="2"/>
  <c r="BG971" i="2"/>
  <c r="BF971" i="2"/>
  <c r="T971" i="2"/>
  <c r="R971" i="2"/>
  <c r="P971" i="2"/>
  <c r="BI966" i="2"/>
  <c r="BH966" i="2"/>
  <c r="BG966" i="2"/>
  <c r="BF966" i="2"/>
  <c r="T966" i="2"/>
  <c r="R966" i="2"/>
  <c r="P966" i="2"/>
  <c r="BI961" i="2"/>
  <c r="BH961" i="2"/>
  <c r="BG961" i="2"/>
  <c r="BF961" i="2"/>
  <c r="T961" i="2"/>
  <c r="R961" i="2"/>
  <c r="P961" i="2"/>
  <c r="BI958" i="2"/>
  <c r="BH958" i="2"/>
  <c r="BG958" i="2"/>
  <c r="BF958" i="2"/>
  <c r="T958" i="2"/>
  <c r="R958" i="2"/>
  <c r="P958" i="2"/>
  <c r="BI956" i="2"/>
  <c r="BH956" i="2"/>
  <c r="BG956" i="2"/>
  <c r="BF956" i="2"/>
  <c r="T956" i="2"/>
  <c r="R956" i="2"/>
  <c r="P956" i="2"/>
  <c r="BI953" i="2"/>
  <c r="BH953" i="2"/>
  <c r="BG953" i="2"/>
  <c r="BF953" i="2"/>
  <c r="T953" i="2"/>
  <c r="R953" i="2"/>
  <c r="P953" i="2"/>
  <c r="BI948" i="2"/>
  <c r="BH948" i="2"/>
  <c r="BG948" i="2"/>
  <c r="BF948" i="2"/>
  <c r="T948" i="2"/>
  <c r="R948" i="2"/>
  <c r="P948" i="2"/>
  <c r="BI940" i="2"/>
  <c r="BH940" i="2"/>
  <c r="BG940" i="2"/>
  <c r="BF940" i="2"/>
  <c r="T940" i="2"/>
  <c r="R940" i="2"/>
  <c r="P940" i="2"/>
  <c r="BI935" i="2"/>
  <c r="BH935" i="2"/>
  <c r="BG935" i="2"/>
  <c r="BF935" i="2"/>
  <c r="T935" i="2"/>
  <c r="R935" i="2"/>
  <c r="P935" i="2"/>
  <c r="BI932" i="2"/>
  <c r="BH932" i="2"/>
  <c r="BG932" i="2"/>
  <c r="BF932" i="2"/>
  <c r="T932" i="2"/>
  <c r="R932" i="2"/>
  <c r="P932" i="2"/>
  <c r="BI930" i="2"/>
  <c r="BH930" i="2"/>
  <c r="BG930" i="2"/>
  <c r="BF930" i="2"/>
  <c r="T930" i="2"/>
  <c r="R930" i="2"/>
  <c r="P930" i="2"/>
  <c r="BI927" i="2"/>
  <c r="BH927" i="2"/>
  <c r="BG927" i="2"/>
  <c r="BF927" i="2"/>
  <c r="T927" i="2"/>
  <c r="R927" i="2"/>
  <c r="P927" i="2"/>
  <c r="BI924" i="2"/>
  <c r="BH924" i="2"/>
  <c r="BG924" i="2"/>
  <c r="BF924" i="2"/>
  <c r="T924" i="2"/>
  <c r="R924" i="2"/>
  <c r="P924" i="2"/>
  <c r="BI922" i="2"/>
  <c r="BH922" i="2"/>
  <c r="BG922" i="2"/>
  <c r="BF922" i="2"/>
  <c r="T922" i="2"/>
  <c r="R922" i="2"/>
  <c r="P922" i="2"/>
  <c r="BI919" i="2"/>
  <c r="BH919" i="2"/>
  <c r="BG919" i="2"/>
  <c r="BF919" i="2"/>
  <c r="T919" i="2"/>
  <c r="R919" i="2"/>
  <c r="P919" i="2"/>
  <c r="BI915" i="2"/>
  <c r="BH915" i="2"/>
  <c r="BG915" i="2"/>
  <c r="BF915" i="2"/>
  <c r="T915" i="2"/>
  <c r="R915" i="2"/>
  <c r="P915" i="2"/>
  <c r="BI912" i="2"/>
  <c r="BH912" i="2"/>
  <c r="BG912" i="2"/>
  <c r="BF912" i="2"/>
  <c r="T912" i="2"/>
  <c r="R912" i="2"/>
  <c r="P912" i="2"/>
  <c r="BI908" i="2"/>
  <c r="BH908" i="2"/>
  <c r="BG908" i="2"/>
  <c r="BF908" i="2"/>
  <c r="T908" i="2"/>
  <c r="R908" i="2"/>
  <c r="P908" i="2"/>
  <c r="BI905" i="2"/>
  <c r="BH905" i="2"/>
  <c r="BG905" i="2"/>
  <c r="BF905" i="2"/>
  <c r="T905" i="2"/>
  <c r="R905" i="2"/>
  <c r="P905" i="2"/>
  <c r="BI901" i="2"/>
  <c r="BH901" i="2"/>
  <c r="BG901" i="2"/>
  <c r="BF901" i="2"/>
  <c r="T901" i="2"/>
  <c r="R901" i="2"/>
  <c r="P901" i="2"/>
  <c r="BI897" i="2"/>
  <c r="BH897" i="2"/>
  <c r="BG897" i="2"/>
  <c r="BF897" i="2"/>
  <c r="T897" i="2"/>
  <c r="R897" i="2"/>
  <c r="P897" i="2"/>
  <c r="BI896" i="2"/>
  <c r="BH896" i="2"/>
  <c r="BG896" i="2"/>
  <c r="BF896" i="2"/>
  <c r="T896" i="2"/>
  <c r="R896" i="2"/>
  <c r="P896" i="2"/>
  <c r="BI891" i="2"/>
  <c r="BH891" i="2"/>
  <c r="BG891" i="2"/>
  <c r="BF891" i="2"/>
  <c r="T891" i="2"/>
  <c r="R891" i="2"/>
  <c r="P891" i="2"/>
  <c r="BI889" i="2"/>
  <c r="BH889" i="2"/>
  <c r="BG889" i="2"/>
  <c r="BF889" i="2"/>
  <c r="T889" i="2"/>
  <c r="R889" i="2"/>
  <c r="P889" i="2"/>
  <c r="BI888" i="2"/>
  <c r="BH888" i="2"/>
  <c r="BG888" i="2"/>
  <c r="BF888" i="2"/>
  <c r="T888" i="2"/>
  <c r="R888" i="2"/>
  <c r="P888" i="2"/>
  <c r="BI886" i="2"/>
  <c r="BH886" i="2"/>
  <c r="BG886" i="2"/>
  <c r="BF886" i="2"/>
  <c r="T886" i="2"/>
  <c r="R886" i="2"/>
  <c r="P886" i="2"/>
  <c r="BI884" i="2"/>
  <c r="BH884" i="2"/>
  <c r="BG884" i="2"/>
  <c r="BF884" i="2"/>
  <c r="T884" i="2"/>
  <c r="R884" i="2"/>
  <c r="P884" i="2"/>
  <c r="BI881" i="2"/>
  <c r="BH881" i="2"/>
  <c r="BG881" i="2"/>
  <c r="BF881" i="2"/>
  <c r="T881" i="2"/>
  <c r="R881" i="2"/>
  <c r="P881" i="2"/>
  <c r="BI878" i="2"/>
  <c r="BH878" i="2"/>
  <c r="BG878" i="2"/>
  <c r="BF878" i="2"/>
  <c r="T878" i="2"/>
  <c r="R878" i="2"/>
  <c r="P878" i="2"/>
  <c r="BI875" i="2"/>
  <c r="BH875" i="2"/>
  <c r="BG875" i="2"/>
  <c r="BF875" i="2"/>
  <c r="T875" i="2"/>
  <c r="R875" i="2"/>
  <c r="P875" i="2"/>
  <c r="BI872" i="2"/>
  <c r="BH872" i="2"/>
  <c r="BG872" i="2"/>
  <c r="BF872" i="2"/>
  <c r="T872" i="2"/>
  <c r="R872" i="2"/>
  <c r="P872" i="2"/>
  <c r="BI867" i="2"/>
  <c r="BH867" i="2"/>
  <c r="BG867" i="2"/>
  <c r="BF867" i="2"/>
  <c r="T867" i="2"/>
  <c r="R867" i="2"/>
  <c r="P867" i="2"/>
  <c r="BI864" i="2"/>
  <c r="BH864" i="2"/>
  <c r="BG864" i="2"/>
  <c r="BF864" i="2"/>
  <c r="T864" i="2"/>
  <c r="R864" i="2"/>
  <c r="P864" i="2"/>
  <c r="BI861" i="2"/>
  <c r="BH861" i="2"/>
  <c r="BG861" i="2"/>
  <c r="BF861" i="2"/>
  <c r="T861" i="2"/>
  <c r="R861" i="2"/>
  <c r="P861" i="2"/>
  <c r="BI857" i="2"/>
  <c r="BH857" i="2"/>
  <c r="BG857" i="2"/>
  <c r="BF857" i="2"/>
  <c r="T857" i="2"/>
  <c r="R857" i="2"/>
  <c r="P857" i="2"/>
  <c r="BI854" i="2"/>
  <c r="BH854" i="2"/>
  <c r="BG854" i="2"/>
  <c r="BF854" i="2"/>
  <c r="T854" i="2"/>
  <c r="R854" i="2"/>
  <c r="P854" i="2"/>
  <c r="BI851" i="2"/>
  <c r="BH851" i="2"/>
  <c r="BG851" i="2"/>
  <c r="BF851" i="2"/>
  <c r="T851" i="2"/>
  <c r="R851" i="2"/>
  <c r="P851" i="2"/>
  <c r="BI848" i="2"/>
  <c r="BH848" i="2"/>
  <c r="BG848" i="2"/>
  <c r="BF848" i="2"/>
  <c r="T848" i="2"/>
  <c r="R848" i="2"/>
  <c r="P848" i="2"/>
  <c r="BI845" i="2"/>
  <c r="BH845" i="2"/>
  <c r="BG845" i="2"/>
  <c r="BF845" i="2"/>
  <c r="T845" i="2"/>
  <c r="R845" i="2"/>
  <c r="P845" i="2"/>
  <c r="BI842" i="2"/>
  <c r="BH842" i="2"/>
  <c r="BG842" i="2"/>
  <c r="BF842" i="2"/>
  <c r="T842" i="2"/>
  <c r="R842" i="2"/>
  <c r="P842" i="2"/>
  <c r="BI838" i="2"/>
  <c r="BH838" i="2"/>
  <c r="BG838" i="2"/>
  <c r="BF838" i="2"/>
  <c r="T838" i="2"/>
  <c r="R838" i="2"/>
  <c r="P838" i="2"/>
  <c r="BI833" i="2"/>
  <c r="BH833" i="2"/>
  <c r="BG833" i="2"/>
  <c r="BF833" i="2"/>
  <c r="T833" i="2"/>
  <c r="R833" i="2"/>
  <c r="P833" i="2"/>
  <c r="BI830" i="2"/>
  <c r="BH830" i="2"/>
  <c r="BG830" i="2"/>
  <c r="BF830" i="2"/>
  <c r="T830" i="2"/>
  <c r="R830" i="2"/>
  <c r="P830" i="2"/>
  <c r="BI827" i="2"/>
  <c r="BH827" i="2"/>
  <c r="BG827" i="2"/>
  <c r="BF827" i="2"/>
  <c r="T827" i="2"/>
  <c r="R827" i="2"/>
  <c r="P827" i="2"/>
  <c r="BI824" i="2"/>
  <c r="BH824" i="2"/>
  <c r="BG824" i="2"/>
  <c r="BF824" i="2"/>
  <c r="T824" i="2"/>
  <c r="R824" i="2"/>
  <c r="P824" i="2"/>
  <c r="BI821" i="2"/>
  <c r="BH821" i="2"/>
  <c r="BG821" i="2"/>
  <c r="BF821" i="2"/>
  <c r="T821" i="2"/>
  <c r="R821" i="2"/>
  <c r="P821" i="2"/>
  <c r="BI818" i="2"/>
  <c r="BH818" i="2"/>
  <c r="BG818" i="2"/>
  <c r="BF818" i="2"/>
  <c r="T818" i="2"/>
  <c r="R818" i="2"/>
  <c r="P818" i="2"/>
  <c r="BI815" i="2"/>
  <c r="BH815" i="2"/>
  <c r="BG815" i="2"/>
  <c r="BF815" i="2"/>
  <c r="T815" i="2"/>
  <c r="R815" i="2"/>
  <c r="P815" i="2"/>
  <c r="BI812" i="2"/>
  <c r="BH812" i="2"/>
  <c r="BG812" i="2"/>
  <c r="BF812" i="2"/>
  <c r="T812" i="2"/>
  <c r="R812" i="2"/>
  <c r="P812" i="2"/>
  <c r="BI809" i="2"/>
  <c r="BH809" i="2"/>
  <c r="BG809" i="2"/>
  <c r="BF809" i="2"/>
  <c r="T809" i="2"/>
  <c r="R809" i="2"/>
  <c r="P809" i="2"/>
  <c r="BI806" i="2"/>
  <c r="BH806" i="2"/>
  <c r="BG806" i="2"/>
  <c r="BF806" i="2"/>
  <c r="T806" i="2"/>
  <c r="R806" i="2"/>
  <c r="P806" i="2"/>
  <c r="BI803" i="2"/>
  <c r="BH803" i="2"/>
  <c r="BG803" i="2"/>
  <c r="BF803" i="2"/>
  <c r="T803" i="2"/>
  <c r="R803" i="2"/>
  <c r="P803" i="2"/>
  <c r="BI799" i="2"/>
  <c r="BH799" i="2"/>
  <c r="BG799" i="2"/>
  <c r="BF799" i="2"/>
  <c r="T799" i="2"/>
  <c r="R799" i="2"/>
  <c r="P799" i="2"/>
  <c r="BI796" i="2"/>
  <c r="BH796" i="2"/>
  <c r="BG796" i="2"/>
  <c r="BF796" i="2"/>
  <c r="T796" i="2"/>
  <c r="R796" i="2"/>
  <c r="P796" i="2"/>
  <c r="BI793" i="2"/>
  <c r="BH793" i="2"/>
  <c r="BG793" i="2"/>
  <c r="BF793" i="2"/>
  <c r="T793" i="2"/>
  <c r="R793" i="2"/>
  <c r="P793" i="2"/>
  <c r="BI790" i="2"/>
  <c r="BH790" i="2"/>
  <c r="BG790" i="2"/>
  <c r="BF790" i="2"/>
  <c r="T790" i="2"/>
  <c r="R790" i="2"/>
  <c r="P790" i="2"/>
  <c r="BI787" i="2"/>
  <c r="BH787" i="2"/>
  <c r="BG787" i="2"/>
  <c r="BF787" i="2"/>
  <c r="T787" i="2"/>
  <c r="R787" i="2"/>
  <c r="P787" i="2"/>
  <c r="BI784" i="2"/>
  <c r="BH784" i="2"/>
  <c r="BG784" i="2"/>
  <c r="BF784" i="2"/>
  <c r="T784" i="2"/>
  <c r="R784" i="2"/>
  <c r="P784" i="2"/>
  <c r="BI779" i="2"/>
  <c r="BH779" i="2"/>
  <c r="BG779" i="2"/>
  <c r="BF779" i="2"/>
  <c r="T779" i="2"/>
  <c r="T778" i="2"/>
  <c r="R779" i="2"/>
  <c r="R778" i="2" s="1"/>
  <c r="P779" i="2"/>
  <c r="P778" i="2"/>
  <c r="BI776" i="2"/>
  <c r="BH776" i="2"/>
  <c r="BG776" i="2"/>
  <c r="BF776" i="2"/>
  <c r="T776" i="2"/>
  <c r="R776" i="2"/>
  <c r="P776" i="2"/>
  <c r="BI774" i="2"/>
  <c r="BH774" i="2"/>
  <c r="BG774" i="2"/>
  <c r="BF774" i="2"/>
  <c r="T774" i="2"/>
  <c r="R774" i="2"/>
  <c r="P774" i="2"/>
  <c r="BI769" i="2"/>
  <c r="BH769" i="2"/>
  <c r="BG769" i="2"/>
  <c r="BF769" i="2"/>
  <c r="T769" i="2"/>
  <c r="R769" i="2"/>
  <c r="P769" i="2"/>
  <c r="BI764" i="2"/>
  <c r="BH764" i="2"/>
  <c r="BG764" i="2"/>
  <c r="BF764" i="2"/>
  <c r="T764" i="2"/>
  <c r="R764" i="2"/>
  <c r="P764" i="2"/>
  <c r="BI761" i="2"/>
  <c r="BH761" i="2"/>
  <c r="BG761" i="2"/>
  <c r="BF761" i="2"/>
  <c r="T761" i="2"/>
  <c r="R761" i="2"/>
  <c r="P761" i="2"/>
  <c r="BI758" i="2"/>
  <c r="BH758" i="2"/>
  <c r="BG758" i="2"/>
  <c r="BF758" i="2"/>
  <c r="T758" i="2"/>
  <c r="R758" i="2"/>
  <c r="P758" i="2"/>
  <c r="BI749" i="2"/>
  <c r="BH749" i="2"/>
  <c r="BG749" i="2"/>
  <c r="BF749" i="2"/>
  <c r="T749" i="2"/>
  <c r="R749" i="2"/>
  <c r="P749" i="2"/>
  <c r="BI746" i="2"/>
  <c r="BH746" i="2"/>
  <c r="BG746" i="2"/>
  <c r="BF746" i="2"/>
  <c r="T746" i="2"/>
  <c r="R746" i="2"/>
  <c r="P746" i="2"/>
  <c r="BI744" i="2"/>
  <c r="BH744" i="2"/>
  <c r="BG744" i="2"/>
  <c r="BF744" i="2"/>
  <c r="T744" i="2"/>
  <c r="R744" i="2"/>
  <c r="P744" i="2"/>
  <c r="BI741" i="2"/>
  <c r="BH741" i="2"/>
  <c r="BG741" i="2"/>
  <c r="BF741" i="2"/>
  <c r="T741" i="2"/>
  <c r="R741" i="2"/>
  <c r="P741" i="2"/>
  <c r="BI738" i="2"/>
  <c r="BH738" i="2"/>
  <c r="BG738" i="2"/>
  <c r="BF738" i="2"/>
  <c r="T738" i="2"/>
  <c r="R738" i="2"/>
  <c r="P738" i="2"/>
  <c r="BI734" i="2"/>
  <c r="BH734" i="2"/>
  <c r="BG734" i="2"/>
  <c r="BF734" i="2"/>
  <c r="T734" i="2"/>
  <c r="R734" i="2"/>
  <c r="P734" i="2"/>
  <c r="BI728" i="2"/>
  <c r="BH728" i="2"/>
  <c r="BG728" i="2"/>
  <c r="BF728" i="2"/>
  <c r="T728" i="2"/>
  <c r="R728" i="2"/>
  <c r="P728" i="2"/>
  <c r="BI722" i="2"/>
  <c r="BH722" i="2"/>
  <c r="BG722" i="2"/>
  <c r="BF722" i="2"/>
  <c r="T722" i="2"/>
  <c r="R722" i="2"/>
  <c r="P722" i="2"/>
  <c r="BI710" i="2"/>
  <c r="BH710" i="2"/>
  <c r="BG710" i="2"/>
  <c r="BF710" i="2"/>
  <c r="T710" i="2"/>
  <c r="R710" i="2"/>
  <c r="P710" i="2"/>
  <c r="BI707" i="2"/>
  <c r="BH707" i="2"/>
  <c r="BG707" i="2"/>
  <c r="BF707" i="2"/>
  <c r="T707" i="2"/>
  <c r="R707" i="2"/>
  <c r="P707" i="2"/>
  <c r="BI701" i="2"/>
  <c r="BH701" i="2"/>
  <c r="BG701" i="2"/>
  <c r="BF701" i="2"/>
  <c r="T701" i="2"/>
  <c r="R701" i="2"/>
  <c r="P701" i="2"/>
  <c r="BI698" i="2"/>
  <c r="BH698" i="2"/>
  <c r="BG698" i="2"/>
  <c r="BF698" i="2"/>
  <c r="T698" i="2"/>
  <c r="R698" i="2"/>
  <c r="P698" i="2"/>
  <c r="BI687" i="2"/>
  <c r="BH687" i="2"/>
  <c r="BG687" i="2"/>
  <c r="BF687" i="2"/>
  <c r="T687" i="2"/>
  <c r="R687" i="2"/>
  <c r="P687" i="2"/>
  <c r="BI684" i="2"/>
  <c r="BH684" i="2"/>
  <c r="BG684" i="2"/>
  <c r="BF684" i="2"/>
  <c r="T684" i="2"/>
  <c r="R684" i="2"/>
  <c r="P684" i="2"/>
  <c r="BI677" i="2"/>
  <c r="BH677" i="2"/>
  <c r="BG677" i="2"/>
  <c r="BF677" i="2"/>
  <c r="T677" i="2"/>
  <c r="R677" i="2"/>
  <c r="P677" i="2"/>
  <c r="BI674" i="2"/>
  <c r="BH674" i="2"/>
  <c r="BG674" i="2"/>
  <c r="BF674" i="2"/>
  <c r="T674" i="2"/>
  <c r="R674" i="2"/>
  <c r="P674" i="2"/>
  <c r="BI669" i="2"/>
  <c r="BH669" i="2"/>
  <c r="BG669" i="2"/>
  <c r="BF669" i="2"/>
  <c r="T669" i="2"/>
  <c r="R669" i="2"/>
  <c r="P669" i="2"/>
  <c r="BI664" i="2"/>
  <c r="BH664" i="2"/>
  <c r="BG664" i="2"/>
  <c r="BF664" i="2"/>
  <c r="T664" i="2"/>
  <c r="R664" i="2"/>
  <c r="P664" i="2"/>
  <c r="BI661" i="2"/>
  <c r="BH661" i="2"/>
  <c r="BG661" i="2"/>
  <c r="BF661" i="2"/>
  <c r="T661" i="2"/>
  <c r="R661" i="2"/>
  <c r="P661" i="2"/>
  <c r="BI659" i="2"/>
  <c r="BH659" i="2"/>
  <c r="BG659" i="2"/>
  <c r="BF659" i="2"/>
  <c r="T659" i="2"/>
  <c r="R659" i="2"/>
  <c r="P659" i="2"/>
  <c r="BI656" i="2"/>
  <c r="BH656" i="2"/>
  <c r="BG656" i="2"/>
  <c r="BF656" i="2"/>
  <c r="T656" i="2"/>
  <c r="R656" i="2"/>
  <c r="P656" i="2"/>
  <c r="BI655" i="2"/>
  <c r="BH655" i="2"/>
  <c r="BG655" i="2"/>
  <c r="BF655" i="2"/>
  <c r="T655" i="2"/>
  <c r="R655" i="2"/>
  <c r="P655" i="2"/>
  <c r="BI651" i="2"/>
  <c r="BH651" i="2"/>
  <c r="BG651" i="2"/>
  <c r="BF651" i="2"/>
  <c r="T651" i="2"/>
  <c r="R651" i="2"/>
  <c r="P651" i="2"/>
  <c r="BI647" i="2"/>
  <c r="BH647" i="2"/>
  <c r="BG647" i="2"/>
  <c r="BF647" i="2"/>
  <c r="T647" i="2"/>
  <c r="R647" i="2"/>
  <c r="P647" i="2"/>
  <c r="BI644" i="2"/>
  <c r="BH644" i="2"/>
  <c r="BG644" i="2"/>
  <c r="BF644" i="2"/>
  <c r="T644" i="2"/>
  <c r="R644" i="2"/>
  <c r="P644" i="2"/>
  <c r="BI639" i="2"/>
  <c r="BH639" i="2"/>
  <c r="BG639" i="2"/>
  <c r="BF639" i="2"/>
  <c r="T639" i="2"/>
  <c r="R639" i="2"/>
  <c r="P639" i="2"/>
  <c r="BI636" i="2"/>
  <c r="BH636" i="2"/>
  <c r="BG636" i="2"/>
  <c r="BF636" i="2"/>
  <c r="T636" i="2"/>
  <c r="R636" i="2"/>
  <c r="P636" i="2"/>
  <c r="BI631" i="2"/>
  <c r="BH631" i="2"/>
  <c r="BG631" i="2"/>
  <c r="BF631" i="2"/>
  <c r="T631" i="2"/>
  <c r="R631" i="2"/>
  <c r="P631" i="2"/>
  <c r="BI628" i="2"/>
  <c r="BH628" i="2"/>
  <c r="BG628" i="2"/>
  <c r="BF628" i="2"/>
  <c r="T628" i="2"/>
  <c r="R628" i="2"/>
  <c r="P628" i="2"/>
  <c r="BI623" i="2"/>
  <c r="BH623" i="2"/>
  <c r="BG623" i="2"/>
  <c r="BF623" i="2"/>
  <c r="T623" i="2"/>
  <c r="R623" i="2"/>
  <c r="P623" i="2"/>
  <c r="BI620" i="2"/>
  <c r="BH620" i="2"/>
  <c r="BG620" i="2"/>
  <c r="BF620" i="2"/>
  <c r="T620" i="2"/>
  <c r="R620" i="2"/>
  <c r="P620" i="2"/>
  <c r="BI615" i="2"/>
  <c r="BH615" i="2"/>
  <c r="BG615" i="2"/>
  <c r="BF615" i="2"/>
  <c r="T615" i="2"/>
  <c r="R615" i="2"/>
  <c r="P615" i="2"/>
  <c r="BI611" i="2"/>
  <c r="BH611" i="2"/>
  <c r="BG611" i="2"/>
  <c r="BF611" i="2"/>
  <c r="T611" i="2"/>
  <c r="T610" i="2"/>
  <c r="R611" i="2"/>
  <c r="R610" i="2" s="1"/>
  <c r="P611" i="2"/>
  <c r="P610" i="2"/>
  <c r="BI608" i="2"/>
  <c r="BH608" i="2"/>
  <c r="BG608" i="2"/>
  <c r="BF608" i="2"/>
  <c r="T608" i="2"/>
  <c r="R608" i="2"/>
  <c r="P608" i="2"/>
  <c r="BI604" i="2"/>
  <c r="BH604" i="2"/>
  <c r="BG604" i="2"/>
  <c r="BF604" i="2"/>
  <c r="T604" i="2"/>
  <c r="R604" i="2"/>
  <c r="P604" i="2"/>
  <c r="BI602" i="2"/>
  <c r="BH602" i="2"/>
  <c r="BG602" i="2"/>
  <c r="BF602" i="2"/>
  <c r="T602" i="2"/>
  <c r="R602" i="2"/>
  <c r="P602" i="2"/>
  <c r="BI600" i="2"/>
  <c r="BH600" i="2"/>
  <c r="BG600" i="2"/>
  <c r="BF600" i="2"/>
  <c r="T600" i="2"/>
  <c r="R600" i="2"/>
  <c r="P600" i="2"/>
  <c r="BI597" i="2"/>
  <c r="BH597" i="2"/>
  <c r="BG597" i="2"/>
  <c r="BF597" i="2"/>
  <c r="T597" i="2"/>
  <c r="R597" i="2"/>
  <c r="P597" i="2"/>
  <c r="BI593" i="2"/>
  <c r="BH593" i="2"/>
  <c r="BG593" i="2"/>
  <c r="BF593" i="2"/>
  <c r="T593" i="2"/>
  <c r="R593" i="2"/>
  <c r="P593" i="2"/>
  <c r="BI589" i="2"/>
  <c r="BH589" i="2"/>
  <c r="BG589" i="2"/>
  <c r="BF589" i="2"/>
  <c r="T589" i="2"/>
  <c r="R589" i="2"/>
  <c r="P589" i="2"/>
  <c r="BI587" i="2"/>
  <c r="BH587" i="2"/>
  <c r="BG587" i="2"/>
  <c r="BF587" i="2"/>
  <c r="T587" i="2"/>
  <c r="R587" i="2"/>
  <c r="P587" i="2"/>
  <c r="BI583" i="2"/>
  <c r="BH583" i="2"/>
  <c r="BG583" i="2"/>
  <c r="BF583" i="2"/>
  <c r="T583" i="2"/>
  <c r="R583" i="2"/>
  <c r="P583" i="2"/>
  <c r="BI579" i="2"/>
  <c r="BH579" i="2"/>
  <c r="BG579" i="2"/>
  <c r="BF579" i="2"/>
  <c r="T579" i="2"/>
  <c r="R579" i="2"/>
  <c r="P579" i="2"/>
  <c r="BI577" i="2"/>
  <c r="BH577" i="2"/>
  <c r="BG577" i="2"/>
  <c r="BF577" i="2"/>
  <c r="T577" i="2"/>
  <c r="R577" i="2"/>
  <c r="P577" i="2"/>
  <c r="BI573" i="2"/>
  <c r="BH573" i="2"/>
  <c r="BG573" i="2"/>
  <c r="BF573" i="2"/>
  <c r="T573" i="2"/>
  <c r="R573" i="2"/>
  <c r="P573" i="2"/>
  <c r="BI571" i="2"/>
  <c r="BH571" i="2"/>
  <c r="BG571" i="2"/>
  <c r="BF571" i="2"/>
  <c r="T571" i="2"/>
  <c r="R571" i="2"/>
  <c r="P571" i="2"/>
  <c r="BI567" i="2"/>
  <c r="BH567" i="2"/>
  <c r="BG567" i="2"/>
  <c r="BF567" i="2"/>
  <c r="T567" i="2"/>
  <c r="R567" i="2"/>
  <c r="P567" i="2"/>
  <c r="BI565" i="2"/>
  <c r="BH565" i="2"/>
  <c r="BG565" i="2"/>
  <c r="BF565" i="2"/>
  <c r="T565" i="2"/>
  <c r="R565" i="2"/>
  <c r="P565" i="2"/>
  <c r="BI561" i="2"/>
  <c r="BH561" i="2"/>
  <c r="BG561" i="2"/>
  <c r="BF561" i="2"/>
  <c r="T561" i="2"/>
  <c r="R561" i="2"/>
  <c r="P561" i="2"/>
  <c r="BI557" i="2"/>
  <c r="BH557" i="2"/>
  <c r="BG557" i="2"/>
  <c r="BF557" i="2"/>
  <c r="T557" i="2"/>
  <c r="R557" i="2"/>
  <c r="P557" i="2"/>
  <c r="BI550" i="2"/>
  <c r="BH550" i="2"/>
  <c r="BG550" i="2"/>
  <c r="BF550" i="2"/>
  <c r="T550" i="2"/>
  <c r="R550" i="2"/>
  <c r="P550" i="2"/>
  <c r="BI545" i="2"/>
  <c r="BH545" i="2"/>
  <c r="BG545" i="2"/>
  <c r="BF545" i="2"/>
  <c r="T545" i="2"/>
  <c r="R545" i="2"/>
  <c r="P545" i="2"/>
  <c r="BI540" i="2"/>
  <c r="BH540" i="2"/>
  <c r="BG540" i="2"/>
  <c r="BF540" i="2"/>
  <c r="T540" i="2"/>
  <c r="R540" i="2"/>
  <c r="P540" i="2"/>
  <c r="BI536" i="2"/>
  <c r="BH536" i="2"/>
  <c r="BG536" i="2"/>
  <c r="BF536" i="2"/>
  <c r="T536" i="2"/>
  <c r="R536" i="2"/>
  <c r="P536" i="2"/>
  <c r="BI531" i="2"/>
  <c r="BH531" i="2"/>
  <c r="BG531" i="2"/>
  <c r="BF531" i="2"/>
  <c r="T531" i="2"/>
  <c r="R531" i="2"/>
  <c r="P531" i="2"/>
  <c r="BI525" i="2"/>
  <c r="BH525" i="2"/>
  <c r="BG525" i="2"/>
  <c r="BF525" i="2"/>
  <c r="T525" i="2"/>
  <c r="R525" i="2"/>
  <c r="P525" i="2"/>
  <c r="BI519" i="2"/>
  <c r="BH519" i="2"/>
  <c r="BG519" i="2"/>
  <c r="BF519" i="2"/>
  <c r="T519" i="2"/>
  <c r="R519" i="2"/>
  <c r="P519" i="2"/>
  <c r="BI513" i="2"/>
  <c r="BH513" i="2"/>
  <c r="BG513" i="2"/>
  <c r="BF513" i="2"/>
  <c r="T513" i="2"/>
  <c r="R513" i="2"/>
  <c r="P513" i="2"/>
  <c r="BI507" i="2"/>
  <c r="BH507" i="2"/>
  <c r="BG507" i="2"/>
  <c r="BF507" i="2"/>
  <c r="T507" i="2"/>
  <c r="R507" i="2"/>
  <c r="P507" i="2"/>
  <c r="BI498" i="2"/>
  <c r="BH498" i="2"/>
  <c r="BG498" i="2"/>
  <c r="BF498" i="2"/>
  <c r="T498" i="2"/>
  <c r="R498" i="2"/>
  <c r="P498" i="2"/>
  <c r="BI493" i="2"/>
  <c r="BH493" i="2"/>
  <c r="BG493" i="2"/>
  <c r="BF493" i="2"/>
  <c r="T493" i="2"/>
  <c r="R493" i="2"/>
  <c r="P493" i="2"/>
  <c r="BI488" i="2"/>
  <c r="BH488" i="2"/>
  <c r="BG488" i="2"/>
  <c r="BF488" i="2"/>
  <c r="T488" i="2"/>
  <c r="R488" i="2"/>
  <c r="P488" i="2"/>
  <c r="BI483" i="2"/>
  <c r="BH483" i="2"/>
  <c r="BG483" i="2"/>
  <c r="BF483" i="2"/>
  <c r="T483" i="2"/>
  <c r="R483" i="2"/>
  <c r="P483" i="2"/>
  <c r="BI477" i="2"/>
  <c r="BH477" i="2"/>
  <c r="BG477" i="2"/>
  <c r="BF477" i="2"/>
  <c r="T477" i="2"/>
  <c r="R477" i="2"/>
  <c r="P477" i="2"/>
  <c r="BI457" i="2"/>
  <c r="BH457" i="2"/>
  <c r="BG457" i="2"/>
  <c r="BF457" i="2"/>
  <c r="T457" i="2"/>
  <c r="R457" i="2"/>
  <c r="P457" i="2"/>
  <c r="BI453" i="2"/>
  <c r="BH453" i="2"/>
  <c r="BG453" i="2"/>
  <c r="BF453" i="2"/>
  <c r="T453" i="2"/>
  <c r="R453" i="2"/>
  <c r="P453" i="2"/>
  <c r="BI452" i="2"/>
  <c r="BH452" i="2"/>
  <c r="BG452" i="2"/>
  <c r="BF452" i="2"/>
  <c r="T452" i="2"/>
  <c r="R452" i="2"/>
  <c r="P452" i="2"/>
  <c r="BI447" i="2"/>
  <c r="BH447" i="2"/>
  <c r="BG447" i="2"/>
  <c r="BF447" i="2"/>
  <c r="T447" i="2"/>
  <c r="R447" i="2"/>
  <c r="P447" i="2"/>
  <c r="BI443" i="2"/>
  <c r="BH443" i="2"/>
  <c r="BG443" i="2"/>
  <c r="BF443" i="2"/>
  <c r="T443" i="2"/>
  <c r="R443" i="2"/>
  <c r="P443" i="2"/>
  <c r="BI438" i="2"/>
  <c r="BH438" i="2"/>
  <c r="BG438" i="2"/>
  <c r="BF438" i="2"/>
  <c r="T438" i="2"/>
  <c r="R438" i="2"/>
  <c r="P438" i="2"/>
  <c r="BI433" i="2"/>
  <c r="BH433" i="2"/>
  <c r="BG433" i="2"/>
  <c r="BF433" i="2"/>
  <c r="T433" i="2"/>
  <c r="R433" i="2"/>
  <c r="P433" i="2"/>
  <c r="BI427" i="2"/>
  <c r="BH427" i="2"/>
  <c r="BG427" i="2"/>
  <c r="BF427" i="2"/>
  <c r="T427" i="2"/>
  <c r="R427" i="2"/>
  <c r="P427" i="2"/>
  <c r="BI425" i="2"/>
  <c r="BH425" i="2"/>
  <c r="BG425" i="2"/>
  <c r="BF425" i="2"/>
  <c r="T425" i="2"/>
  <c r="R425" i="2"/>
  <c r="P425" i="2"/>
  <c r="BI418" i="2"/>
  <c r="BH418" i="2"/>
  <c r="BG418" i="2"/>
  <c r="BF418" i="2"/>
  <c r="T418" i="2"/>
  <c r="R418" i="2"/>
  <c r="P418" i="2"/>
  <c r="BI413" i="2"/>
  <c r="BH413" i="2"/>
  <c r="BG413" i="2"/>
  <c r="BF413" i="2"/>
  <c r="T413" i="2"/>
  <c r="R413" i="2"/>
  <c r="P413" i="2"/>
  <c r="BI411" i="2"/>
  <c r="BH411" i="2"/>
  <c r="BG411" i="2"/>
  <c r="BF411" i="2"/>
  <c r="T411" i="2"/>
  <c r="R411" i="2"/>
  <c r="P411" i="2"/>
  <c r="BI404" i="2"/>
  <c r="BH404" i="2"/>
  <c r="BG404" i="2"/>
  <c r="BF404" i="2"/>
  <c r="T404" i="2"/>
  <c r="R404" i="2"/>
  <c r="P404" i="2"/>
  <c r="BI399" i="2"/>
  <c r="BH399" i="2"/>
  <c r="BG399" i="2"/>
  <c r="BF399" i="2"/>
  <c r="T399" i="2"/>
  <c r="R399" i="2"/>
  <c r="P399" i="2"/>
  <c r="BI394" i="2"/>
  <c r="BH394" i="2"/>
  <c r="BG394" i="2"/>
  <c r="BF394" i="2"/>
  <c r="T394" i="2"/>
  <c r="R394" i="2"/>
  <c r="P394" i="2"/>
  <c r="BI389" i="2"/>
  <c r="BH389" i="2"/>
  <c r="BG389" i="2"/>
  <c r="BF389" i="2"/>
  <c r="T389" i="2"/>
  <c r="R389" i="2"/>
  <c r="P389" i="2"/>
  <c r="BI386" i="2"/>
  <c r="BH386" i="2"/>
  <c r="BG386" i="2"/>
  <c r="BF386" i="2"/>
  <c r="T386" i="2"/>
  <c r="R386" i="2"/>
  <c r="P386" i="2"/>
  <c r="BI381" i="2"/>
  <c r="BH381" i="2"/>
  <c r="BG381" i="2"/>
  <c r="BF381" i="2"/>
  <c r="T381" i="2"/>
  <c r="R381" i="2"/>
  <c r="P381" i="2"/>
  <c r="BI376" i="2"/>
  <c r="BH376" i="2"/>
  <c r="BG376" i="2"/>
  <c r="BF376" i="2"/>
  <c r="T376" i="2"/>
  <c r="R376" i="2"/>
  <c r="P376" i="2"/>
  <c r="BI371" i="2"/>
  <c r="BH371" i="2"/>
  <c r="BG371" i="2"/>
  <c r="BF371" i="2"/>
  <c r="T371" i="2"/>
  <c r="R371" i="2"/>
  <c r="P371" i="2"/>
  <c r="BI358" i="2"/>
  <c r="BH358" i="2"/>
  <c r="BG358" i="2"/>
  <c r="BF358" i="2"/>
  <c r="T358" i="2"/>
  <c r="R358" i="2"/>
  <c r="P358" i="2"/>
  <c r="BI344" i="2"/>
  <c r="BH344" i="2"/>
  <c r="BG344" i="2"/>
  <c r="BF344" i="2"/>
  <c r="T344" i="2"/>
  <c r="R344" i="2"/>
  <c r="P344" i="2"/>
  <c r="BI335" i="2"/>
  <c r="BH335" i="2"/>
  <c r="BG335" i="2"/>
  <c r="BF335" i="2"/>
  <c r="T335" i="2"/>
  <c r="R335" i="2"/>
  <c r="P335" i="2"/>
  <c r="BI331" i="2"/>
  <c r="BH331" i="2"/>
  <c r="BG331" i="2"/>
  <c r="BF331" i="2"/>
  <c r="T331" i="2"/>
  <c r="R331" i="2"/>
  <c r="P331" i="2"/>
  <c r="BI326" i="2"/>
  <c r="BH326" i="2"/>
  <c r="BG326" i="2"/>
  <c r="BF326" i="2"/>
  <c r="T326" i="2"/>
  <c r="R326" i="2"/>
  <c r="P326" i="2"/>
  <c r="BI321" i="2"/>
  <c r="BH321" i="2"/>
  <c r="BG321" i="2"/>
  <c r="BF321" i="2"/>
  <c r="T321" i="2"/>
  <c r="R321" i="2"/>
  <c r="P321" i="2"/>
  <c r="BI316" i="2"/>
  <c r="BH316" i="2"/>
  <c r="BG316" i="2"/>
  <c r="BF316" i="2"/>
  <c r="T316" i="2"/>
  <c r="R316" i="2"/>
  <c r="P316" i="2"/>
  <c r="BI311" i="2"/>
  <c r="BH311" i="2"/>
  <c r="BG311" i="2"/>
  <c r="BF311" i="2"/>
  <c r="T311" i="2"/>
  <c r="R311" i="2"/>
  <c r="P311" i="2"/>
  <c r="BI309" i="2"/>
  <c r="BH309" i="2"/>
  <c r="BG309" i="2"/>
  <c r="BF309" i="2"/>
  <c r="T309" i="2"/>
  <c r="R309" i="2"/>
  <c r="P309" i="2"/>
  <c r="BI304" i="2"/>
  <c r="BH304" i="2"/>
  <c r="BG304" i="2"/>
  <c r="BF304" i="2"/>
  <c r="T304" i="2"/>
  <c r="R304" i="2"/>
  <c r="P304" i="2"/>
  <c r="BI302" i="2"/>
  <c r="BH302" i="2"/>
  <c r="BG302" i="2"/>
  <c r="BF302" i="2"/>
  <c r="T302" i="2"/>
  <c r="R302" i="2"/>
  <c r="P302" i="2"/>
  <c r="BI296" i="2"/>
  <c r="BH296" i="2"/>
  <c r="BG296" i="2"/>
  <c r="BF296" i="2"/>
  <c r="T296" i="2"/>
  <c r="R296" i="2"/>
  <c r="P296" i="2"/>
  <c r="BI292" i="2"/>
  <c r="BH292" i="2"/>
  <c r="BG292" i="2"/>
  <c r="BF292" i="2"/>
  <c r="T292" i="2"/>
  <c r="R292" i="2"/>
  <c r="P292" i="2"/>
  <c r="BI285" i="2"/>
  <c r="BH285" i="2"/>
  <c r="BG285" i="2"/>
  <c r="BF285" i="2"/>
  <c r="T285" i="2"/>
  <c r="R285" i="2"/>
  <c r="P285" i="2"/>
  <c r="BI281" i="2"/>
  <c r="BH281" i="2"/>
  <c r="BG281" i="2"/>
  <c r="BF281" i="2"/>
  <c r="T281" i="2"/>
  <c r="R281" i="2"/>
  <c r="P281" i="2"/>
  <c r="BI276" i="2"/>
  <c r="BH276" i="2"/>
  <c r="BG276" i="2"/>
  <c r="BF276" i="2"/>
  <c r="T276" i="2"/>
  <c r="R276" i="2"/>
  <c r="P276" i="2"/>
  <c r="BI271" i="2"/>
  <c r="BH271" i="2"/>
  <c r="BG271" i="2"/>
  <c r="BF271" i="2"/>
  <c r="T271" i="2"/>
  <c r="R271" i="2"/>
  <c r="P271" i="2"/>
  <c r="BI266" i="2"/>
  <c r="BH266" i="2"/>
  <c r="BG266" i="2"/>
  <c r="BF266" i="2"/>
  <c r="T266" i="2"/>
  <c r="R266" i="2"/>
  <c r="P266" i="2"/>
  <c r="BI261" i="2"/>
  <c r="BH261" i="2"/>
  <c r="BG261" i="2"/>
  <c r="BF261" i="2"/>
  <c r="T261" i="2"/>
  <c r="R261" i="2"/>
  <c r="P261" i="2"/>
  <c r="BI259" i="2"/>
  <c r="BH259" i="2"/>
  <c r="BG259" i="2"/>
  <c r="BF259" i="2"/>
  <c r="T259" i="2"/>
  <c r="R259" i="2"/>
  <c r="P259" i="2"/>
  <c r="BI254" i="2"/>
  <c r="BH254" i="2"/>
  <c r="BG254" i="2"/>
  <c r="BF254" i="2"/>
  <c r="T254" i="2"/>
  <c r="R254" i="2"/>
  <c r="P254" i="2"/>
  <c r="BI252" i="2"/>
  <c r="BH252" i="2"/>
  <c r="BG252" i="2"/>
  <c r="BF252" i="2"/>
  <c r="T252" i="2"/>
  <c r="R252" i="2"/>
  <c r="P252" i="2"/>
  <c r="BI243" i="2"/>
  <c r="BH243" i="2"/>
  <c r="BG243" i="2"/>
  <c r="BF243" i="2"/>
  <c r="T243" i="2"/>
  <c r="R243" i="2"/>
  <c r="P243" i="2"/>
  <c r="BI236" i="2"/>
  <c r="BH236" i="2"/>
  <c r="BG236" i="2"/>
  <c r="BF236" i="2"/>
  <c r="T236" i="2"/>
  <c r="R236" i="2"/>
  <c r="P236" i="2"/>
  <c r="BI230" i="2"/>
  <c r="BH230" i="2"/>
  <c r="BG230" i="2"/>
  <c r="BF230" i="2"/>
  <c r="T230" i="2"/>
  <c r="R230" i="2"/>
  <c r="P230" i="2"/>
  <c r="BI225" i="2"/>
  <c r="BH225" i="2"/>
  <c r="BG225" i="2"/>
  <c r="BF225" i="2"/>
  <c r="T225" i="2"/>
  <c r="R225" i="2"/>
  <c r="P225" i="2"/>
  <c r="BI222" i="2"/>
  <c r="BH222" i="2"/>
  <c r="BG222" i="2"/>
  <c r="BF222" i="2"/>
  <c r="T222" i="2"/>
  <c r="R222" i="2"/>
  <c r="P222" i="2"/>
  <c r="BI218" i="2"/>
  <c r="BH218" i="2"/>
  <c r="BG218" i="2"/>
  <c r="BF218" i="2"/>
  <c r="T218" i="2"/>
  <c r="R218" i="2"/>
  <c r="P218" i="2"/>
  <c r="BI216" i="2"/>
  <c r="BH216" i="2"/>
  <c r="BG216" i="2"/>
  <c r="BF216" i="2"/>
  <c r="T216" i="2"/>
  <c r="R216" i="2"/>
  <c r="P216" i="2"/>
  <c r="BI212" i="2"/>
  <c r="BH212" i="2"/>
  <c r="BG212" i="2"/>
  <c r="BF212" i="2"/>
  <c r="T212" i="2"/>
  <c r="R212" i="2"/>
  <c r="P212" i="2"/>
  <c r="BI208" i="2"/>
  <c r="BH208" i="2"/>
  <c r="BG208" i="2"/>
  <c r="BF208" i="2"/>
  <c r="T208" i="2"/>
  <c r="R208" i="2"/>
  <c r="P208" i="2"/>
  <c r="BI204" i="2"/>
  <c r="BH204" i="2"/>
  <c r="BG204" i="2"/>
  <c r="BF204" i="2"/>
  <c r="T204" i="2"/>
  <c r="R204" i="2"/>
  <c r="P204" i="2"/>
  <c r="BI198" i="2"/>
  <c r="BH198" i="2"/>
  <c r="BG198" i="2"/>
  <c r="BF198" i="2"/>
  <c r="T198" i="2"/>
  <c r="R198" i="2"/>
  <c r="P198" i="2"/>
  <c r="BI188" i="2"/>
  <c r="BH188" i="2"/>
  <c r="BG188" i="2"/>
  <c r="BF188" i="2"/>
  <c r="T188" i="2"/>
  <c r="R188" i="2"/>
  <c r="P188" i="2"/>
  <c r="BI186" i="2"/>
  <c r="BH186" i="2"/>
  <c r="BG186" i="2"/>
  <c r="BF186" i="2"/>
  <c r="T186" i="2"/>
  <c r="R186" i="2"/>
  <c r="P186" i="2"/>
  <c r="BI182" i="2"/>
  <c r="BH182" i="2"/>
  <c r="BG182" i="2"/>
  <c r="BF182" i="2"/>
  <c r="T182" i="2"/>
  <c r="R182" i="2"/>
  <c r="P182" i="2"/>
  <c r="BI176" i="2"/>
  <c r="BH176" i="2"/>
  <c r="BG176" i="2"/>
  <c r="BF176" i="2"/>
  <c r="T176" i="2"/>
  <c r="R176" i="2"/>
  <c r="P176" i="2"/>
  <c r="BI171" i="2"/>
  <c r="BH171" i="2"/>
  <c r="BG171" i="2"/>
  <c r="BF171" i="2"/>
  <c r="T171" i="2"/>
  <c r="R171" i="2"/>
  <c r="P171" i="2"/>
  <c r="BI169" i="2"/>
  <c r="BH169" i="2"/>
  <c r="BG169" i="2"/>
  <c r="BF169" i="2"/>
  <c r="T169" i="2"/>
  <c r="R169" i="2"/>
  <c r="P169" i="2"/>
  <c r="BI165" i="2"/>
  <c r="BH165" i="2"/>
  <c r="BG165" i="2"/>
  <c r="BF165" i="2"/>
  <c r="T165" i="2"/>
  <c r="R165" i="2"/>
  <c r="P165" i="2"/>
  <c r="BI158" i="2"/>
  <c r="BH158" i="2"/>
  <c r="BG158" i="2"/>
  <c r="BF158" i="2"/>
  <c r="T158" i="2"/>
  <c r="R158" i="2"/>
  <c r="P158" i="2"/>
  <c r="BI153" i="2"/>
  <c r="BH153" i="2"/>
  <c r="BG153" i="2"/>
  <c r="BF153" i="2"/>
  <c r="T153" i="2"/>
  <c r="R153" i="2"/>
  <c r="P153" i="2"/>
  <c r="BI148" i="2"/>
  <c r="BH148" i="2"/>
  <c r="BG148" i="2"/>
  <c r="BF148" i="2"/>
  <c r="T148" i="2"/>
  <c r="R148" i="2"/>
  <c r="P148" i="2"/>
  <c r="J141" i="2"/>
  <c r="F141" i="2"/>
  <c r="F139" i="2"/>
  <c r="E137" i="2"/>
  <c r="J91" i="2"/>
  <c r="F91" i="2"/>
  <c r="F89" i="2"/>
  <c r="E87" i="2"/>
  <c r="J24" i="2"/>
  <c r="E24" i="2"/>
  <c r="J142" i="2" s="1"/>
  <c r="J23" i="2"/>
  <c r="J18" i="2"/>
  <c r="E18" i="2"/>
  <c r="F92" i="2" s="1"/>
  <c r="J17" i="2"/>
  <c r="J12" i="2"/>
  <c r="J139" i="2"/>
  <c r="E7" i="2"/>
  <c r="E135" i="2" s="1"/>
  <c r="L90" i="1"/>
  <c r="AM90" i="1"/>
  <c r="AM89" i="1"/>
  <c r="L89" i="1"/>
  <c r="AM87" i="1"/>
  <c r="L87" i="1"/>
  <c r="L85" i="1"/>
  <c r="L84" i="1"/>
  <c r="J1019" i="2"/>
  <c r="BK872" i="2"/>
  <c r="J661" i="2"/>
  <c r="J457" i="2"/>
  <c r="J216" i="2"/>
  <c r="J998" i="2"/>
  <c r="BK842" i="2"/>
  <c r="J628" i="2"/>
  <c r="J371" i="2"/>
  <c r="BK1337" i="2"/>
  <c r="J1093" i="2"/>
  <c r="BK948" i="2"/>
  <c r="BK827" i="2"/>
  <c r="J707" i="2"/>
  <c r="BK561" i="2"/>
  <c r="J438" i="2"/>
  <c r="BK296" i="2"/>
  <c r="J188" i="2"/>
  <c r="BK1041" i="2"/>
  <c r="BK930" i="2"/>
  <c r="BK812" i="2"/>
  <c r="J597" i="2"/>
  <c r="BK394" i="2"/>
  <c r="J266" i="2"/>
  <c r="BK1182" i="2"/>
  <c r="J971" i="2"/>
  <c r="BK833" i="2"/>
  <c r="J746" i="2"/>
  <c r="J615" i="2"/>
  <c r="J335" i="2"/>
  <c r="J153" i="2"/>
  <c r="J1097" i="2"/>
  <c r="J1041" i="2"/>
  <c r="BK888" i="2"/>
  <c r="BK848" i="2"/>
  <c r="BK799" i="2"/>
  <c r="BK647" i="2"/>
  <c r="J536" i="2"/>
  <c r="BK371" i="2"/>
  <c r="J182" i="2"/>
  <c r="J1028" i="2"/>
  <c r="J864" i="2"/>
  <c r="BK796" i="2"/>
  <c r="BK659" i="2"/>
  <c r="J545" i="2"/>
  <c r="BK404" i="2"/>
  <c r="J222" i="2"/>
  <c r="J1348" i="2"/>
  <c r="BK1292" i="2"/>
  <c r="J1037" i="2"/>
  <c r="BK806" i="2"/>
  <c r="J620" i="2"/>
  <c r="BK567" i="2"/>
  <c r="J381" i="2"/>
  <c r="BK169" i="2"/>
  <c r="BK169" i="3"/>
  <c r="BK138" i="3"/>
  <c r="J138" i="3"/>
  <c r="BK159" i="3"/>
  <c r="J146" i="3"/>
  <c r="J138" i="4"/>
  <c r="J124" i="4"/>
  <c r="BK136" i="4"/>
  <c r="J1289" i="2"/>
  <c r="BK1013" i="2"/>
  <c r="J915" i="2"/>
  <c r="BK701" i="2"/>
  <c r="J498" i="2"/>
  <c r="BK230" i="2"/>
  <c r="J990" i="2"/>
  <c r="BK758" i="2"/>
  <c r="BK593" i="2"/>
  <c r="BK304" i="2"/>
  <c r="J1287" i="2"/>
  <c r="BK1003" i="2"/>
  <c r="J884" i="2"/>
  <c r="J734" i="2"/>
  <c r="BK545" i="2"/>
  <c r="BK399" i="2"/>
  <c r="BK225" i="2"/>
  <c r="J165" i="2"/>
  <c r="J956" i="2"/>
  <c r="J901" i="2"/>
  <c r="J779" i="2"/>
  <c r="BK427" i="2"/>
  <c r="BK316" i="2"/>
  <c r="BK148" i="2"/>
  <c r="BK1007" i="2"/>
  <c r="BK919" i="2"/>
  <c r="J796" i="2"/>
  <c r="J698" i="2"/>
  <c r="J488" i="2"/>
  <c r="BK292" i="2"/>
  <c r="J1222" i="2"/>
  <c r="BK1090" i="2"/>
  <c r="BK889" i="2"/>
  <c r="BK845" i="2"/>
  <c r="J793" i="2"/>
  <c r="BK631" i="2"/>
  <c r="J404" i="2"/>
  <c r="BK311" i="2"/>
  <c r="J1054" i="2"/>
  <c r="BK901" i="2"/>
  <c r="J833" i="2"/>
  <c r="J738" i="2"/>
  <c r="BK623" i="2"/>
  <c r="J513" i="2"/>
  <c r="BK285" i="2"/>
  <c r="BK158" i="2"/>
  <c r="J1340" i="2"/>
  <c r="BK1054" i="2"/>
  <c r="J948" i="2"/>
  <c r="BK774" i="2"/>
  <c r="BK608" i="2"/>
  <c r="J579" i="2"/>
  <c r="J452" i="2"/>
  <c r="BK261" i="2"/>
  <c r="BK186" i="3"/>
  <c r="BK133" i="3"/>
  <c r="BK176" i="3"/>
  <c r="J133" i="3"/>
  <c r="BK140" i="3"/>
  <c r="BK153" i="3"/>
  <c r="BK140" i="4"/>
  <c r="BK131" i="4"/>
  <c r="BK127" i="4"/>
  <c r="J1299" i="2"/>
  <c r="BK1122" i="2"/>
  <c r="J1032" i="2"/>
  <c r="J1007" i="2"/>
  <c r="BK956" i="2"/>
  <c r="J905" i="2"/>
  <c r="BK809" i="2"/>
  <c r="BK687" i="2"/>
  <c r="J593" i="2"/>
  <c r="BK507" i="2"/>
  <c r="J285" i="2"/>
  <c r="J252" i="2"/>
  <c r="J1225" i="2"/>
  <c r="J1049" i="2"/>
  <c r="J930" i="2"/>
  <c r="J878" i="2"/>
  <c r="BK787" i="2"/>
  <c r="BK698" i="2"/>
  <c r="BK589" i="2"/>
  <c r="BK477" i="2"/>
  <c r="J344" i="2"/>
  <c r="BK198" i="2"/>
  <c r="BK1340" i="2"/>
  <c r="BK1284" i="2"/>
  <c r="J1122" i="2"/>
  <c r="BK995" i="2"/>
  <c r="BK922" i="2"/>
  <c r="J888" i="2"/>
  <c r="BK851" i="2"/>
  <c r="BK790" i="2"/>
  <c r="BK738" i="2"/>
  <c r="J669" i="2"/>
  <c r="BK620" i="2"/>
  <c r="J557" i="2"/>
  <c r="BK488" i="2"/>
  <c r="J427" i="2"/>
  <c r="BK309" i="2"/>
  <c r="J276" i="2"/>
  <c r="J169" i="2"/>
  <c r="BK1046" i="2"/>
  <c r="J953" i="2"/>
  <c r="BK881" i="2"/>
  <c r="BK776" i="2"/>
  <c r="BK565" i="2"/>
  <c r="J477" i="2"/>
  <c r="BK344" i="2"/>
  <c r="BK186" i="2"/>
  <c r="J1070" i="2"/>
  <c r="BK990" i="2"/>
  <c r="BK857" i="2"/>
  <c r="BK793" i="2"/>
  <c r="BK707" i="2"/>
  <c r="J674" i="2"/>
  <c r="BK587" i="2"/>
  <c r="J376" i="2"/>
  <c r="J261" i="2"/>
  <c r="AS94" i="1"/>
  <c r="J827" i="2"/>
  <c r="J684" i="2"/>
  <c r="J602" i="2"/>
  <c r="BK493" i="2"/>
  <c r="BK335" i="2"/>
  <c r="BK236" i="2"/>
  <c r="J1292" i="2"/>
  <c r="BK1019" i="2"/>
  <c r="J896" i="2"/>
  <c r="J857" i="2"/>
  <c r="J774" i="2"/>
  <c r="J655" i="2"/>
  <c r="BK604" i="2"/>
  <c r="BK447" i="2"/>
  <c r="BK266" i="2"/>
  <c r="BK182" i="2"/>
  <c r="BK1347" i="2"/>
  <c r="J1334" i="2"/>
  <c r="BK1097" i="2"/>
  <c r="J958" i="2"/>
  <c r="BK824" i="2"/>
  <c r="J677" i="2"/>
  <c r="BK600" i="2"/>
  <c r="BK573" i="2"/>
  <c r="J447" i="2"/>
  <c r="BK276" i="2"/>
  <c r="BK208" i="2"/>
  <c r="J178" i="3"/>
  <c r="J128" i="3"/>
  <c r="BK171" i="3"/>
  <c r="J176" i="3"/>
  <c r="J159" i="3"/>
  <c r="J169" i="3"/>
  <c r="BK128" i="4"/>
  <c r="J136" i="4"/>
  <c r="BK138" i="4"/>
  <c r="J128" i="4"/>
  <c r="BK1142" i="2"/>
  <c r="J1046" i="2"/>
  <c r="BK1016" i="2"/>
  <c r="J961" i="2"/>
  <c r="J908" i="2"/>
  <c r="J776" i="2"/>
  <c r="BK669" i="2"/>
  <c r="J571" i="2"/>
  <c r="J309" i="2"/>
  <c r="J198" i="2"/>
  <c r="BK1102" i="2"/>
  <c r="J891" i="2"/>
  <c r="J722" i="2"/>
  <c r="BK636" i="2"/>
  <c r="BK513" i="2"/>
  <c r="BK271" i="2"/>
  <c r="BK176" i="2"/>
  <c r="BK1245" i="2"/>
  <c r="BK998" i="2"/>
  <c r="J927" i="2"/>
  <c r="BK875" i="2"/>
  <c r="J812" i="2"/>
  <c r="BK746" i="2"/>
  <c r="J651" i="2"/>
  <c r="BK579" i="2"/>
  <c r="J525" i="2"/>
  <c r="J413" i="2"/>
  <c r="J281" i="2"/>
  <c r="J204" i="2"/>
  <c r="J1025" i="2"/>
  <c r="J932" i="2"/>
  <c r="BK821" i="2"/>
  <c r="J710" i="2"/>
  <c r="J493" i="2"/>
  <c r="J358" i="2"/>
  <c r="J230" i="2"/>
  <c r="BK1037" i="2"/>
  <c r="BK927" i="2"/>
  <c r="J787" i="2"/>
  <c r="BK656" i="2"/>
  <c r="BK519" i="2"/>
  <c r="J302" i="2"/>
  <c r="J148" i="2"/>
  <c r="BK1077" i="2"/>
  <c r="J924" i="2"/>
  <c r="J881" i="2"/>
  <c r="J830" i="2"/>
  <c r="J728" i="2"/>
  <c r="BK628" i="2"/>
  <c r="BK386" i="2"/>
  <c r="J304" i="2"/>
  <c r="BK1301" i="2"/>
  <c r="BK987" i="2"/>
  <c r="BK861" i="2"/>
  <c r="BK734" i="2"/>
  <c r="J600" i="2"/>
  <c r="BK483" i="2"/>
  <c r="BK243" i="2"/>
  <c r="BK1349" i="2"/>
  <c r="BK1319" i="2"/>
  <c r="J1003" i="2"/>
  <c r="BK867" i="2"/>
  <c r="BK749" i="2"/>
  <c r="J587" i="2"/>
  <c r="J483" i="2"/>
  <c r="J296" i="2"/>
  <c r="J196" i="3"/>
  <c r="J186" i="3"/>
  <c r="BK128" i="3"/>
  <c r="J124" i="3"/>
  <c r="BK196" i="3"/>
  <c r="J129" i="4"/>
  <c r="BK124" i="4"/>
  <c r="J130" i="4"/>
  <c r="J1337" i="2"/>
  <c r="J1060" i="2"/>
  <c r="J979" i="2"/>
  <c r="BK935" i="2"/>
  <c r="J861" i="2"/>
  <c r="J741" i="2"/>
  <c r="BK611" i="2"/>
  <c r="J321" i="2"/>
  <c r="BK259" i="2"/>
  <c r="J1284" i="2"/>
  <c r="BK1025" i="2"/>
  <c r="BK905" i="2"/>
  <c r="J838" i="2"/>
  <c r="BK661" i="2"/>
  <c r="BK540" i="2"/>
  <c r="BK389" i="2"/>
  <c r="BK204" i="2"/>
  <c r="J1319" i="2"/>
  <c r="J1202" i="2"/>
  <c r="BK1049" i="2"/>
  <c r="BK958" i="2"/>
  <c r="BK897" i="2"/>
  <c r="J818" i="2"/>
  <c r="J784" i="2"/>
  <c r="BK722" i="2"/>
  <c r="J623" i="2"/>
  <c r="J540" i="2"/>
  <c r="J433" i="2"/>
  <c r="BK376" i="2"/>
  <c r="J218" i="2"/>
  <c r="BK1299" i="2"/>
  <c r="BK971" i="2"/>
  <c r="BK818" i="2"/>
  <c r="BK651" i="2"/>
  <c r="J399" i="2"/>
  <c r="J259" i="2"/>
  <c r="J1063" i="2"/>
  <c r="J935" i="2"/>
  <c r="J790" i="2"/>
  <c r="J701" i="2"/>
  <c r="BK571" i="2"/>
  <c r="BK331" i="2"/>
  <c r="J171" i="2"/>
  <c r="BK1099" i="2"/>
  <c r="BK940" i="2"/>
  <c r="J886" i="2"/>
  <c r="J821" i="2"/>
  <c r="J687" i="2"/>
  <c r="J608" i="2"/>
  <c r="BK381" i="2"/>
  <c r="BK302" i="2"/>
  <c r="BK1202" i="2"/>
  <c r="BK961" i="2"/>
  <c r="J872" i="2"/>
  <c r="J803" i="2"/>
  <c r="J644" i="2"/>
  <c r="BK577" i="2"/>
  <c r="J443" i="2"/>
  <c r="J225" i="2"/>
  <c r="J1347" i="2"/>
  <c r="J1099" i="2"/>
  <c r="BK979" i="2"/>
  <c r="J758" i="2"/>
  <c r="BK602" i="2"/>
  <c r="J507" i="2"/>
  <c r="J425" i="2"/>
  <c r="BK165" i="2"/>
  <c r="J164" i="3"/>
  <c r="J173" i="3"/>
  <c r="BK124" i="3"/>
  <c r="J183" i="3"/>
  <c r="BK178" i="3"/>
  <c r="J126" i="4"/>
  <c r="J127" i="4"/>
  <c r="J912" i="2"/>
  <c r="J749" i="2"/>
  <c r="J639" i="2"/>
  <c r="BK557" i="2"/>
  <c r="BK413" i="2"/>
  <c r="BK281" i="2"/>
  <c r="J1306" i="2"/>
  <c r="J1142" i="2"/>
  <c r="J976" i="2"/>
  <c r="BK864" i="2"/>
  <c r="BK779" i="2"/>
  <c r="BK655" i="2"/>
  <c r="J567" i="2"/>
  <c r="BK418" i="2"/>
  <c r="J236" i="2"/>
  <c r="BK1306" i="2"/>
  <c r="J1182" i="2"/>
  <c r="J1077" i="2"/>
  <c r="J987" i="2"/>
  <c r="BK915" i="2"/>
  <c r="BK854" i="2"/>
  <c r="J799" i="2"/>
  <c r="BK761" i="2"/>
  <c r="J656" i="2"/>
  <c r="BK615" i="2"/>
  <c r="J531" i="2"/>
  <c r="BK443" i="2"/>
  <c r="BK411" i="2"/>
  <c r="BK321" i="2"/>
  <c r="BK212" i="2"/>
  <c r="J1245" i="2"/>
  <c r="J982" i="2"/>
  <c r="BK912" i="2"/>
  <c r="J806" i="2"/>
  <c r="BK684" i="2"/>
  <c r="BK536" i="2"/>
  <c r="BK326" i="2"/>
  <c r="J158" i="2"/>
  <c r="BK1058" i="2"/>
  <c r="BK985" i="2"/>
  <c r="J889" i="2"/>
  <c r="J815" i="2"/>
  <c r="BK710" i="2"/>
  <c r="J659" i="2"/>
  <c r="J573" i="2"/>
  <c r="BK452" i="2"/>
  <c r="BK252" i="2"/>
  <c r="J1301" i="2"/>
  <c r="BK1093" i="2"/>
  <c r="J1058" i="2"/>
  <c r="J897" i="2"/>
  <c r="BK878" i="2"/>
  <c r="J842" i="2"/>
  <c r="BK741" i="2"/>
  <c r="BK644" i="2"/>
  <c r="J565" i="2"/>
  <c r="BK433" i="2"/>
  <c r="J331" i="2"/>
  <c r="J186" i="2"/>
  <c r="BK1060" i="2"/>
  <c r="BK982" i="2"/>
  <c r="BK886" i="2"/>
  <c r="J824" i="2"/>
  <c r="BK744" i="2"/>
  <c r="BK639" i="2"/>
  <c r="BK531" i="2"/>
  <c r="BK425" i="2"/>
  <c r="J254" i="2"/>
  <c r="J212" i="2"/>
  <c r="BK1348" i="2"/>
  <c r="BK1343" i="2"/>
  <c r="BK1266" i="2"/>
  <c r="BK1032" i="2"/>
  <c r="BK884" i="2"/>
  <c r="J769" i="2"/>
  <c r="J604" i="2"/>
  <c r="J577" i="2"/>
  <c r="BK438" i="2"/>
  <c r="BK218" i="2"/>
  <c r="BK183" i="3"/>
  <c r="BK142" i="3"/>
  <c r="J140" i="3"/>
  <c r="J148" i="3"/>
  <c r="J142" i="3"/>
  <c r="BK190" i="3"/>
  <c r="J132" i="4"/>
  <c r="J131" i="4"/>
  <c r="J140" i="4"/>
  <c r="BK129" i="4"/>
  <c r="BK1334" i="2"/>
  <c r="J1090" i="2"/>
  <c r="BK1028" i="2"/>
  <c r="BK976" i="2"/>
  <c r="BK953" i="2"/>
  <c r="J875" i="2"/>
  <c r="J851" i="2"/>
  <c r="BK728" i="2"/>
  <c r="J583" i="2"/>
  <c r="J550" i="2"/>
  <c r="J316" i="2"/>
  <c r="BK254" i="2"/>
  <c r="J1266" i="2"/>
  <c r="BK1063" i="2"/>
  <c r="BK924" i="2"/>
  <c r="J845" i="2"/>
  <c r="J744" i="2"/>
  <c r="J647" i="2"/>
  <c r="J519" i="2"/>
  <c r="J411" i="2"/>
  <c r="J243" i="2"/>
  <c r="BK188" i="2"/>
  <c r="BK1289" i="2"/>
  <c r="J1162" i="2"/>
  <c r="J1016" i="2"/>
  <c r="BK966" i="2"/>
  <c r="J919" i="2"/>
  <c r="J867" i="2"/>
  <c r="J809" i="2"/>
  <c r="BK769" i="2"/>
  <c r="BK674" i="2"/>
  <c r="J631" i="2"/>
  <c r="BK550" i="2"/>
  <c r="BK457" i="2"/>
  <c r="J418" i="2"/>
  <c r="J389" i="2"/>
  <c r="J292" i="2"/>
  <c r="J208" i="2"/>
  <c r="BK1225" i="2"/>
  <c r="J966" i="2"/>
  <c r="BK908" i="2"/>
  <c r="BK815" i="2"/>
  <c r="J764" i="2"/>
  <c r="J561" i="2"/>
  <c r="J386" i="2"/>
  <c r="J271" i="2"/>
  <c r="BK171" i="2"/>
  <c r="BK1162" i="2"/>
  <c r="J995" i="2"/>
  <c r="J922" i="2"/>
  <c r="BK830" i="2"/>
  <c r="J761" i="2"/>
  <c r="BK677" i="2"/>
  <c r="J589" i="2"/>
  <c r="J453" i="2"/>
  <c r="J311" i="2"/>
  <c r="J176" i="2"/>
  <c r="J1102" i="2"/>
  <c r="BK1070" i="2"/>
  <c r="BK932" i="2"/>
  <c r="BK896" i="2"/>
  <c r="J854" i="2"/>
  <c r="BK838" i="2"/>
  <c r="BK764" i="2"/>
  <c r="J664" i="2"/>
  <c r="BK583" i="2"/>
  <c r="BK453" i="2"/>
  <c r="J326" i="2"/>
  <c r="BK153" i="2"/>
  <c r="BK1287" i="2"/>
  <c r="J1013" i="2"/>
  <c r="BK891" i="2"/>
  <c r="J848" i="2"/>
  <c r="BK784" i="2"/>
  <c r="BK664" i="2"/>
  <c r="J611" i="2"/>
  <c r="BK525" i="2"/>
  <c r="BK358" i="2"/>
  <c r="BK216" i="2"/>
  <c r="J1349" i="2"/>
  <c r="J1343" i="2"/>
  <c r="BK1222" i="2"/>
  <c r="J985" i="2"/>
  <c r="J940" i="2"/>
  <c r="BK803" i="2"/>
  <c r="J636" i="2"/>
  <c r="BK597" i="2"/>
  <c r="BK498" i="2"/>
  <c r="J394" i="2"/>
  <c r="BK222" i="2"/>
  <c r="J190" i="3"/>
  <c r="BK146" i="3"/>
  <c r="J153" i="3"/>
  <c r="BK164" i="3"/>
  <c r="BK173" i="3"/>
  <c r="BK148" i="3"/>
  <c r="J171" i="3"/>
  <c r="BK132" i="4"/>
  <c r="BK130" i="4"/>
  <c r="BK126" i="4"/>
  <c r="BK229" i="2" l="1"/>
  <c r="J229" i="2" s="1"/>
  <c r="J100" i="2" s="1"/>
  <c r="R291" i="2"/>
  <c r="T320" i="2"/>
  <c r="T442" i="2"/>
  <c r="P599" i="2"/>
  <c r="T663" i="2"/>
  <c r="R748" i="2"/>
  <c r="T890" i="2"/>
  <c r="T926" i="2"/>
  <c r="BK960" i="2"/>
  <c r="J960" i="2" s="1"/>
  <c r="J117" i="2" s="1"/>
  <c r="BK1101" i="2"/>
  <c r="J1101" i="2"/>
  <c r="J120" i="2" s="1"/>
  <c r="R1333" i="2"/>
  <c r="R123" i="3"/>
  <c r="P177" i="3"/>
  <c r="P122" i="3" s="1"/>
  <c r="P121" i="3" s="1"/>
  <c r="AU96" i="1" s="1"/>
  <c r="BK203" i="2"/>
  <c r="J203" i="2"/>
  <c r="J99" i="2"/>
  <c r="R203" i="2"/>
  <c r="P291" i="2"/>
  <c r="T334" i="2"/>
  <c r="R556" i="2"/>
  <c r="BK663" i="2"/>
  <c r="J663" i="2" s="1"/>
  <c r="J110" i="2" s="1"/>
  <c r="P783" i="2"/>
  <c r="BK934" i="2"/>
  <c r="J934" i="2" s="1"/>
  <c r="J116" i="2" s="1"/>
  <c r="BK989" i="2"/>
  <c r="J989" i="2"/>
  <c r="J118" i="2" s="1"/>
  <c r="T989" i="2"/>
  <c r="R1062" i="2"/>
  <c r="P1291" i="2"/>
  <c r="T1346" i="2"/>
  <c r="BK158" i="3"/>
  <c r="J158" i="3"/>
  <c r="J99" i="3"/>
  <c r="T177" i="3"/>
  <c r="R125" i="4"/>
  <c r="R122" i="4"/>
  <c r="R121" i="4"/>
  <c r="BK147" i="2"/>
  <c r="P203" i="2"/>
  <c r="BK291" i="2"/>
  <c r="J291" i="2"/>
  <c r="J101" i="2" s="1"/>
  <c r="R334" i="2"/>
  <c r="T556" i="2"/>
  <c r="T614" i="2"/>
  <c r="T783" i="2"/>
  <c r="P934" i="2"/>
  <c r="P960" i="2"/>
  <c r="P1101" i="2"/>
  <c r="BK1346" i="2"/>
  <c r="J1346" i="2"/>
  <c r="J125" i="2"/>
  <c r="T158" i="3"/>
  <c r="T122" i="3" s="1"/>
  <c r="T121" i="3" s="1"/>
  <c r="T229" i="2"/>
  <c r="P334" i="2"/>
  <c r="BK556" i="2"/>
  <c r="J556" i="2"/>
  <c r="J105" i="2" s="1"/>
  <c r="T599" i="2"/>
  <c r="P614" i="2"/>
  <c r="R783" i="2"/>
  <c r="R934" i="2"/>
  <c r="R960" i="2"/>
  <c r="R989" i="2"/>
  <c r="T1062" i="2"/>
  <c r="R1291" i="2"/>
  <c r="BK1333" i="2"/>
  <c r="J1333" i="2"/>
  <c r="J124" i="2"/>
  <c r="R1346" i="2"/>
  <c r="BK123" i="3"/>
  <c r="R158" i="3"/>
  <c r="BK125" i="4"/>
  <c r="J125" i="4" s="1"/>
  <c r="J99" i="4" s="1"/>
  <c r="T147" i="2"/>
  <c r="T146" i="2"/>
  <c r="T203" i="2"/>
  <c r="T291" i="2"/>
  <c r="R320" i="2"/>
  <c r="R442" i="2"/>
  <c r="BK599" i="2"/>
  <c r="J599" i="2"/>
  <c r="J106" i="2"/>
  <c r="R663" i="2"/>
  <c r="P748" i="2"/>
  <c r="BK890" i="2"/>
  <c r="J890" i="2"/>
  <c r="J114" i="2"/>
  <c r="BK926" i="2"/>
  <c r="J926" i="2"/>
  <c r="J115" i="2"/>
  <c r="R1101" i="2"/>
  <c r="P147" i="2"/>
  <c r="P229" i="2"/>
  <c r="BK334" i="2"/>
  <c r="J334" i="2"/>
  <c r="J103" i="2" s="1"/>
  <c r="P442" i="2"/>
  <c r="BK614" i="2"/>
  <c r="J614" i="2"/>
  <c r="J109" i="2" s="1"/>
  <c r="R614" i="2"/>
  <c r="BK783" i="2"/>
  <c r="J783" i="2"/>
  <c r="J113" i="2" s="1"/>
  <c r="P890" i="2"/>
  <c r="R926" i="2"/>
  <c r="T1101" i="2"/>
  <c r="T1291" i="2"/>
  <c r="P1333" i="2"/>
  <c r="P1346" i="2"/>
  <c r="P1332" i="2" s="1"/>
  <c r="T123" i="3"/>
  <c r="BK177" i="3"/>
  <c r="J177" i="3" s="1"/>
  <c r="J100" i="3" s="1"/>
  <c r="P125" i="4"/>
  <c r="P122" i="4"/>
  <c r="P121" i="4" s="1"/>
  <c r="AU97" i="1" s="1"/>
  <c r="R147" i="2"/>
  <c r="R146" i="2"/>
  <c r="R229" i="2"/>
  <c r="BK320" i="2"/>
  <c r="J320" i="2"/>
  <c r="J102" i="2"/>
  <c r="P320" i="2"/>
  <c r="BK442" i="2"/>
  <c r="J442" i="2"/>
  <c r="J104" i="2"/>
  <c r="P556" i="2"/>
  <c r="R599" i="2"/>
  <c r="P663" i="2"/>
  <c r="BK748" i="2"/>
  <c r="J748" i="2" s="1"/>
  <c r="J111" i="2" s="1"/>
  <c r="T748" i="2"/>
  <c r="R890" i="2"/>
  <c r="P926" i="2"/>
  <c r="T934" i="2"/>
  <c r="T960" i="2"/>
  <c r="P989" i="2"/>
  <c r="BK1062" i="2"/>
  <c r="J1062" i="2"/>
  <c r="J119" i="2"/>
  <c r="P1062" i="2"/>
  <c r="BK1291" i="2"/>
  <c r="J1291" i="2"/>
  <c r="J121" i="2"/>
  <c r="T1333" i="2"/>
  <c r="T1332" i="2" s="1"/>
  <c r="P123" i="3"/>
  <c r="P158" i="3"/>
  <c r="R177" i="3"/>
  <c r="T125" i="4"/>
  <c r="T122" i="4" s="1"/>
  <c r="T121" i="4" s="1"/>
  <c r="BK1305" i="2"/>
  <c r="J1305" i="2"/>
  <c r="J122" i="2" s="1"/>
  <c r="BK610" i="2"/>
  <c r="J610" i="2"/>
  <c r="J107" i="2"/>
  <c r="BK123" i="4"/>
  <c r="J123" i="4"/>
  <c r="J98" i="4"/>
  <c r="BK137" i="4"/>
  <c r="J137" i="4" s="1"/>
  <c r="J100" i="4" s="1"/>
  <c r="BK195" i="3"/>
  <c r="J195" i="3"/>
  <c r="J101" i="3" s="1"/>
  <c r="BK139" i="4"/>
  <c r="J139" i="4"/>
  <c r="J101" i="4"/>
  <c r="BK778" i="2"/>
  <c r="J778" i="2"/>
  <c r="J112" i="2"/>
  <c r="J92" i="4"/>
  <c r="J89" i="4"/>
  <c r="E111" i="4"/>
  <c r="BE128" i="4"/>
  <c r="BE129" i="4"/>
  <c r="BE130" i="4"/>
  <c r="F92" i="4"/>
  <c r="BE124" i="4"/>
  <c r="BE132" i="4"/>
  <c r="BE136" i="4"/>
  <c r="J123" i="3"/>
  <c r="J98" i="3" s="1"/>
  <c r="BE140" i="4"/>
  <c r="BE126" i="4"/>
  <c r="BE127" i="4"/>
  <c r="BE131" i="4"/>
  <c r="BE138" i="4"/>
  <c r="J118" i="3"/>
  <c r="BE142" i="3"/>
  <c r="BE164" i="3"/>
  <c r="BE183" i="3"/>
  <c r="J115" i="3"/>
  <c r="BE148" i="3"/>
  <c r="BE133" i="3"/>
  <c r="J147" i="2"/>
  <c r="J98" i="2" s="1"/>
  <c r="F92" i="3"/>
  <c r="BE138" i="3"/>
  <c r="BE173" i="3"/>
  <c r="BE176" i="3"/>
  <c r="BE190" i="3"/>
  <c r="BE169" i="3"/>
  <c r="BE186" i="3"/>
  <c r="E111" i="3"/>
  <c r="BE153" i="3"/>
  <c r="BK1332" i="2"/>
  <c r="J1332" i="2"/>
  <c r="J123" i="2"/>
  <c r="BE146" i="3"/>
  <c r="BE124" i="3"/>
  <c r="BE128" i="3"/>
  <c r="BE140" i="3"/>
  <c r="BE159" i="3"/>
  <c r="BE171" i="3"/>
  <c r="BE178" i="3"/>
  <c r="BE196" i="3"/>
  <c r="J89" i="2"/>
  <c r="BE188" i="2"/>
  <c r="BE212" i="2"/>
  <c r="BE413" i="2"/>
  <c r="BE550" i="2"/>
  <c r="BE561" i="2"/>
  <c r="BE611" i="2"/>
  <c r="BE628" i="2"/>
  <c r="BE710" i="2"/>
  <c r="BE728" i="2"/>
  <c r="BE818" i="2"/>
  <c r="BE878" i="2"/>
  <c r="BE897" i="2"/>
  <c r="BE908" i="2"/>
  <c r="BE995" i="2"/>
  <c r="BE1028" i="2"/>
  <c r="BE1077" i="2"/>
  <c r="BE1090" i="2"/>
  <c r="BE1182" i="2"/>
  <c r="BE1337" i="2"/>
  <c r="BE1343" i="2"/>
  <c r="BE1347" i="2"/>
  <c r="BE1348" i="2"/>
  <c r="BE1349" i="2"/>
  <c r="E85" i="2"/>
  <c r="F142" i="2"/>
  <c r="BE148" i="2"/>
  <c r="BE153" i="2"/>
  <c r="BE208" i="2"/>
  <c r="BE230" i="2"/>
  <c r="BE236" i="2"/>
  <c r="BE252" i="2"/>
  <c r="BE259" i="2"/>
  <c r="BE261" i="2"/>
  <c r="BE321" i="2"/>
  <c r="BE331" i="2"/>
  <c r="BE335" i="2"/>
  <c r="BE344" i="2"/>
  <c r="BE371" i="2"/>
  <c r="BE376" i="2"/>
  <c r="BE381" i="2"/>
  <c r="BE386" i="2"/>
  <c r="BE389" i="2"/>
  <c r="BE399" i="2"/>
  <c r="BE427" i="2"/>
  <c r="BE433" i="2"/>
  <c r="BE477" i="2"/>
  <c r="BE519" i="2"/>
  <c r="BE525" i="2"/>
  <c r="BE583" i="2"/>
  <c r="BE589" i="2"/>
  <c r="BE597" i="2"/>
  <c r="BE608" i="2"/>
  <c r="BE687" i="2"/>
  <c r="BE701" i="2"/>
  <c r="BE722" i="2"/>
  <c r="BE779" i="2"/>
  <c r="BE790" i="2"/>
  <c r="BE842" i="2"/>
  <c r="BE875" i="2"/>
  <c r="BE888" i="2"/>
  <c r="BE919" i="2"/>
  <c r="BE922" i="2"/>
  <c r="BE953" i="2"/>
  <c r="BE1016" i="2"/>
  <c r="BE1046" i="2"/>
  <c r="BE1070" i="2"/>
  <c r="BE1097" i="2"/>
  <c r="BE1319" i="2"/>
  <c r="BE171" i="2"/>
  <c r="BE204" i="2"/>
  <c r="BE218" i="2"/>
  <c r="BE225" i="2"/>
  <c r="BE276" i="2"/>
  <c r="BE447" i="2"/>
  <c r="BE457" i="2"/>
  <c r="BE571" i="2"/>
  <c r="BE659" i="2"/>
  <c r="BE674" i="2"/>
  <c r="BE707" i="2"/>
  <c r="BE749" i="2"/>
  <c r="BE784" i="2"/>
  <c r="BE809" i="2"/>
  <c r="BE815" i="2"/>
  <c r="BE872" i="2"/>
  <c r="BE912" i="2"/>
  <c r="BE966" i="2"/>
  <c r="BE1245" i="2"/>
  <c r="BE1287" i="2"/>
  <c r="BE271" i="2"/>
  <c r="BE304" i="2"/>
  <c r="BE326" i="2"/>
  <c r="BE394" i="2"/>
  <c r="BE493" i="2"/>
  <c r="BE557" i="2"/>
  <c r="BE565" i="2"/>
  <c r="BE593" i="2"/>
  <c r="BE651" i="2"/>
  <c r="BE661" i="2"/>
  <c r="BE669" i="2"/>
  <c r="BE684" i="2"/>
  <c r="BE851" i="2"/>
  <c r="BE901" i="2"/>
  <c r="BE961" i="2"/>
  <c r="BE987" i="2"/>
  <c r="BE1019" i="2"/>
  <c r="BE1025" i="2"/>
  <c r="BE1041" i="2"/>
  <c r="BE1202" i="2"/>
  <c r="BE1284" i="2"/>
  <c r="BE1289" i="2"/>
  <c r="J92" i="2"/>
  <c r="BE176" i="2"/>
  <c r="BE243" i="2"/>
  <c r="BE292" i="2"/>
  <c r="BE302" i="2"/>
  <c r="BE411" i="2"/>
  <c r="BE418" i="2"/>
  <c r="BE443" i="2"/>
  <c r="BE453" i="2"/>
  <c r="BE498" i="2"/>
  <c r="BE540" i="2"/>
  <c r="BE639" i="2"/>
  <c r="BE655" i="2"/>
  <c r="BE698" i="2"/>
  <c r="BE741" i="2"/>
  <c r="BE746" i="2"/>
  <c r="BE787" i="2"/>
  <c r="BE838" i="2"/>
  <c r="BE861" i="2"/>
  <c r="BE889" i="2"/>
  <c r="BE905" i="2"/>
  <c r="BE915" i="2"/>
  <c r="BE932" i="2"/>
  <c r="BE958" i="2"/>
  <c r="BE1049" i="2"/>
  <c r="BE1060" i="2"/>
  <c r="BE1093" i="2"/>
  <c r="BE1122" i="2"/>
  <c r="BE158" i="2"/>
  <c r="BE198" i="2"/>
  <c r="BE216" i="2"/>
  <c r="BE285" i="2"/>
  <c r="BE311" i="2"/>
  <c r="BE316" i="2"/>
  <c r="BE483" i="2"/>
  <c r="BE507" i="2"/>
  <c r="BE513" i="2"/>
  <c r="BE531" i="2"/>
  <c r="BE600" i="2"/>
  <c r="BE602" i="2"/>
  <c r="BE636" i="2"/>
  <c r="BE664" i="2"/>
  <c r="BE744" i="2"/>
  <c r="BE812" i="2"/>
  <c r="BE821" i="2"/>
  <c r="BE824" i="2"/>
  <c r="BE830" i="2"/>
  <c r="BE833" i="2"/>
  <c r="BE848" i="2"/>
  <c r="BE891" i="2"/>
  <c r="BE896" i="2"/>
  <c r="BE930" i="2"/>
  <c r="BE971" i="2"/>
  <c r="BE976" i="2"/>
  <c r="BE979" i="2"/>
  <c r="BE982" i="2"/>
  <c r="BE985" i="2"/>
  <c r="BE990" i="2"/>
  <c r="BE1013" i="2"/>
  <c r="BE1037" i="2"/>
  <c r="BE1054" i="2"/>
  <c r="BE1058" i="2"/>
  <c r="BE1099" i="2"/>
  <c r="BE1142" i="2"/>
  <c r="BE1225" i="2"/>
  <c r="BE1266" i="2"/>
  <c r="BE1292" i="2"/>
  <c r="BE1301" i="2"/>
  <c r="BE1334" i="2"/>
  <c r="BE169" i="2"/>
  <c r="BE182" i="2"/>
  <c r="BE254" i="2"/>
  <c r="BE281" i="2"/>
  <c r="BE309" i="2"/>
  <c r="BE425" i="2"/>
  <c r="BE452" i="2"/>
  <c r="BE536" i="2"/>
  <c r="BE545" i="2"/>
  <c r="BE587" i="2"/>
  <c r="BE604" i="2"/>
  <c r="BE615" i="2"/>
  <c r="BE656" i="2"/>
  <c r="BE677" i="2"/>
  <c r="BE764" i="2"/>
  <c r="BE769" i="2"/>
  <c r="BE776" i="2"/>
  <c r="BE793" i="2"/>
  <c r="BE827" i="2"/>
  <c r="BE857" i="2"/>
  <c r="BE881" i="2"/>
  <c r="BE935" i="2"/>
  <c r="BE948" i="2"/>
  <c r="BE956" i="2"/>
  <c r="BE1007" i="2"/>
  <c r="BE1032" i="2"/>
  <c r="BE1162" i="2"/>
  <c r="BE1299" i="2"/>
  <c r="BE165" i="2"/>
  <c r="BE186" i="2"/>
  <c r="BE222" i="2"/>
  <c r="BE266" i="2"/>
  <c r="BE296" i="2"/>
  <c r="BE358" i="2"/>
  <c r="BE404" i="2"/>
  <c r="BE438" i="2"/>
  <c r="BE488" i="2"/>
  <c r="BE567" i="2"/>
  <c r="BE573" i="2"/>
  <c r="BE577" i="2"/>
  <c r="BE579" i="2"/>
  <c r="BE620" i="2"/>
  <c r="BE623" i="2"/>
  <c r="BE631" i="2"/>
  <c r="BE644" i="2"/>
  <c r="BE647" i="2"/>
  <c r="BE734" i="2"/>
  <c r="BE738" i="2"/>
  <c r="BE758" i="2"/>
  <c r="BE761" i="2"/>
  <c r="BE774" i="2"/>
  <c r="BE796" i="2"/>
  <c r="BE799" i="2"/>
  <c r="BE803" i="2"/>
  <c r="BE806" i="2"/>
  <c r="BE845" i="2"/>
  <c r="BE854" i="2"/>
  <c r="BE864" i="2"/>
  <c r="BE867" i="2"/>
  <c r="BE884" i="2"/>
  <c r="BE886" i="2"/>
  <c r="BE924" i="2"/>
  <c r="BE927" i="2"/>
  <c r="BE940" i="2"/>
  <c r="BE998" i="2"/>
  <c r="BE1003" i="2"/>
  <c r="BE1063" i="2"/>
  <c r="BE1102" i="2"/>
  <c r="BE1222" i="2"/>
  <c r="BE1306" i="2"/>
  <c r="BE1340" i="2"/>
  <c r="J34" i="2"/>
  <c r="AW95" i="1" s="1"/>
  <c r="F34" i="2"/>
  <c r="BA95" i="1" s="1"/>
  <c r="F34" i="3"/>
  <c r="BA96" i="1" s="1"/>
  <c r="J34" i="3"/>
  <c r="AW96" i="1" s="1"/>
  <c r="F36" i="3"/>
  <c r="BC96" i="1"/>
  <c r="F35" i="3"/>
  <c r="BB96" i="1" s="1"/>
  <c r="F37" i="3"/>
  <c r="BD96" i="1"/>
  <c r="J34" i="4"/>
  <c r="AW97" i="1" s="1"/>
  <c r="F35" i="4"/>
  <c r="BB97" i="1"/>
  <c r="F37" i="4"/>
  <c r="BD97" i="1" s="1"/>
  <c r="F36" i="4"/>
  <c r="BC97" i="1"/>
  <c r="F34" i="4"/>
  <c r="BA97" i="1" s="1"/>
  <c r="F37" i="2"/>
  <c r="BD95" i="1"/>
  <c r="F35" i="2"/>
  <c r="BB95" i="1" s="1"/>
  <c r="F36" i="2"/>
  <c r="BC95" i="1" s="1"/>
  <c r="BK613" i="2" l="1"/>
  <c r="J613" i="2" s="1"/>
  <c r="J108" i="2" s="1"/>
  <c r="P146" i="2"/>
  <c r="R613" i="2"/>
  <c r="BK122" i="3"/>
  <c r="J122" i="3" s="1"/>
  <c r="J97" i="3" s="1"/>
  <c r="BK146" i="2"/>
  <c r="J146" i="2"/>
  <c r="J97" i="2" s="1"/>
  <c r="P613" i="2"/>
  <c r="R122" i="3"/>
  <c r="R121" i="3"/>
  <c r="T613" i="2"/>
  <c r="T145" i="2" s="1"/>
  <c r="R1332" i="2"/>
  <c r="BK122" i="4"/>
  <c r="J122" i="4" s="1"/>
  <c r="J97" i="4" s="1"/>
  <c r="BK145" i="2"/>
  <c r="J145" i="2"/>
  <c r="F33" i="3"/>
  <c r="AZ96" i="1" s="1"/>
  <c r="F33" i="2"/>
  <c r="AZ95" i="1" s="1"/>
  <c r="J33" i="2"/>
  <c r="AV95" i="1" s="1"/>
  <c r="AT95" i="1" s="1"/>
  <c r="J30" i="2"/>
  <c r="AG95" i="1" s="1"/>
  <c r="F33" i="4"/>
  <c r="AZ97" i="1"/>
  <c r="BD94" i="1"/>
  <c r="W33" i="1" s="1"/>
  <c r="J33" i="4"/>
  <c r="AV97" i="1"/>
  <c r="AT97" i="1"/>
  <c r="BA94" i="1"/>
  <c r="W30" i="1" s="1"/>
  <c r="BC94" i="1"/>
  <c r="AY94" i="1"/>
  <c r="J33" i="3"/>
  <c r="AV96" i="1" s="1"/>
  <c r="AT96" i="1" s="1"/>
  <c r="BB94" i="1"/>
  <c r="AX94" i="1" s="1"/>
  <c r="R145" i="2" l="1"/>
  <c r="P145" i="2"/>
  <c r="AU95" i="1" s="1"/>
  <c r="AU94" i="1" s="1"/>
  <c r="BK121" i="3"/>
  <c r="J121" i="3"/>
  <c r="J96" i="3" s="1"/>
  <c r="BK121" i="4"/>
  <c r="J121" i="4"/>
  <c r="J96" i="4"/>
  <c r="AN95" i="1"/>
  <c r="J96" i="2"/>
  <c r="J39" i="2"/>
  <c r="AZ94" i="1"/>
  <c r="AV94" i="1" s="1"/>
  <c r="AK29" i="1" s="1"/>
  <c r="AW94" i="1"/>
  <c r="AK30" i="1" s="1"/>
  <c r="W31" i="1"/>
  <c r="W32" i="1"/>
  <c r="J30" i="4" l="1"/>
  <c r="AG97" i="1"/>
  <c r="J30" i="3"/>
  <c r="AG96" i="1"/>
  <c r="AN96" i="1" s="1"/>
  <c r="W29" i="1"/>
  <c r="AT94" i="1"/>
  <c r="J39" i="4" l="1"/>
  <c r="J39" i="3"/>
  <c r="AN97" i="1"/>
  <c r="AG94" i="1"/>
  <c r="AK26" i="1" s="1"/>
  <c r="AK35" i="1" s="1"/>
  <c r="AN94" i="1" l="1"/>
</calcChain>
</file>

<file path=xl/sharedStrings.xml><?xml version="1.0" encoding="utf-8"?>
<sst xmlns="http://schemas.openxmlformats.org/spreadsheetml/2006/main" count="12773" uniqueCount="1768">
  <si>
    <t>Export Komplet</t>
  </si>
  <si>
    <t/>
  </si>
  <si>
    <t>2.0</t>
  </si>
  <si>
    <t>ZAMOK</t>
  </si>
  <si>
    <t>False</t>
  </si>
  <si>
    <t>{28b7bc92-dac2-4e2b-872f-51ef88f8c9c3}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</si>
  <si>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</si>
  <si>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</si>
  <si>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</si>
  <si>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</si>
  <si>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</si>
  <si>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</si>
  <si>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</si>
  <si>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</si>
  <si>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2401400A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</si>
  <si>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</si>
  <si>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</si>
  <si>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Objekt N1 - SO 02 - Přístavba výtahu dle požadavků HZS</t>
  </si>
  <si>
    <t>KSO:</t>
  </si>
  <si>
    <t>CC-CZ:</t>
  </si>
  <si>
    <t>Místo:</t>
  </si>
  <si>
    <t>Olomouc-Neředín, tř.Míru 644/12</t>
  </si>
  <si>
    <t>Datum:</t>
  </si>
  <si>
    <t>23. 5. 2024</t>
  </si>
  <si>
    <t>Zadavatel:</t>
  </si>
  <si>
    <t>IČ:</t>
  </si>
  <si>
    <t>UP Olomouc, Správa kolejí a menz, Šmeralova 1122/</t>
  </si>
  <si>
    <t>DIČ:</t>
  </si>
  <si>
    <t>Uchazeč:</t>
  </si>
  <si>
    <t>Vyplň údaj</t>
  </si>
  <si>
    <t>Projektant:</t>
  </si>
  <si>
    <t>27831132</t>
  </si>
  <si>
    <t>SPZ Design, s.r.o.</t>
  </si>
  <si>
    <t>CZ27831132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</si>
  <si>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</si>
  <si>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</si>
  <si>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</si>
  <si>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</si>
  <si>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</si>
  <si>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</si>
  <si>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</si>
  <si>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</si>
  <si>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</si>
  <si>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</si>
  <si>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</si>
  <si>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</si>
  <si>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</si>
  <si>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</si>
  <si>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</si>
  <si>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</si>
  <si>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</si>
  <si>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</si>
  <si>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</si>
  <si>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</si>
  <si>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</si>
  <si>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</si>
  <si>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</si>
  <si>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</si>
  <si>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</si>
  <si>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</si>
  <si>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</si>
  <si>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</si>
  <si>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</si>
  <si>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</si>
  <si>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</si>
  <si>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</si>
  <si>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</si>
  <si>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</si>
  <si>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</si>
  <si>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</si>
  <si>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</si>
  <si>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</si>
  <si>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</si>
  <si>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</si>
  <si>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</si>
  <si>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</si>
  <si>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</si>
  <si>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</si>
  <si>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</si>
  <si>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</si>
  <si>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</si>
  <si>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</si>
  <si>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</si>
  <si>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2401401A</t>
  </si>
  <si>
    <t>SO 02 - Přístavba výtahu dle požadavků HZS</t>
  </si>
  <si>
    <t>STA</t>
  </si>
  <si>
    <t>1</t>
  </si>
  <si>
    <t>{23f41da5-2469-4bdc-aab5-274fa8fd4e9d}</t>
  </si>
  <si>
    <t>2</t>
  </si>
  <si>
    <t>2401402A</t>
  </si>
  <si>
    <t>Zpevněné plochy</t>
  </si>
  <si>
    <t>{a53c678c-3325-4829-9b95-12ee8ab5efd1}</t>
  </si>
  <si>
    <t>2401403A</t>
  </si>
  <si>
    <t>VRN</t>
  </si>
  <si>
    <t>{3b0165e1-471b-4a60-a000-372de0fea34b}</t>
  </si>
  <si>
    <t>KRYCÍ LIST SOUPISU PRACÍ</t>
  </si>
  <si>
    <t>Objekt:</t>
  </si>
  <si>
    <t>2401401A - SO 02 - Přístavba výtahu dle požadavků HZS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</si>
  <si>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</si>
  <si>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</si>
  <si>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</si>
  <si>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</si>
  <si>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</si>
  <si>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</si>
  <si>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</si>
  <si>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</si>
  <si>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</si>
  <si>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</si>
  <si>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</si>
  <si>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</si>
  <si>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</si>
  <si>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94 - Lešení a stavební výtahy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</si>
  <si>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</si>
  <si>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</si>
  <si>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</si>
  <si>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</si>
  <si>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</si>
  <si>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</si>
  <si>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740 - Elektromontáže - zkoušky a revize</t>
  </si>
  <si>
    <t xml:space="preserve">    741 - Elektroinstalace - silnoproud</t>
  </si>
  <si>
    <t xml:space="preserve">    751 - Vzduchotechnika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</si>
  <si>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</si>
  <si>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</si>
  <si>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</si>
  <si>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766 -  Konstrukce truhlářské</t>
  </si>
  <si>
    <t xml:space="preserve">    767 - Konstrukce zámečnické</t>
  </si>
  <si>
    <t xml:space="preserve">    776 - Podlahy povlakové</t>
  </si>
  <si>
    <t xml:space="preserve">    783 - Dokončovací práce - nátěry</t>
  </si>
  <si>
    <t xml:space="preserve">    784 - Dokončovací práce - malby a tapety</t>
  </si>
  <si>
    <t>M - Práce a dodávky M</t>
  </si>
  <si>
    <t xml:space="preserve">    21-M - Elektromontáže</t>
  </si>
  <si>
    <t xml:space="preserve">    M33 - Montáže dopravních zařízení a vah-výtahy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</si>
  <si>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</si>
  <si>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</si>
  <si>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</si>
  <si>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</si>
  <si>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</si>
  <si>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</si>
  <si>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</si>
  <si>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</si>
  <si>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</si>
  <si>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</si>
  <si>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</si>
  <si>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</si>
  <si>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</si>
  <si>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</si>
  <si>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</si>
  <si>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</si>
  <si>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</si>
  <si>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</si>
  <si>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113106121</t>
  </si>
  <si>
    <t>Rozebrání dlažeb z betonových nebo kamenných dlaždic komunikací pro pěší ručně</t>
  </si>
  <si>
    <t>m2</t>
  </si>
  <si>
    <t>4</t>
  </si>
  <si>
    <t>-1058305883</t>
  </si>
  <si>
    <t>Online PSC</t>
  </si>
  <si>
    <t>https://podminky.urs.cz/item/CS_URS_2024_01/113106121</t>
  </si>
  <si>
    <t>VV</t>
  </si>
  <si>
    <t>"okapový chodník"</t>
  </si>
  <si>
    <t>(2,5+2,253+2,5)*0,5</t>
  </si>
  <si>
    <t>Součet</t>
  </si>
  <si>
    <t>113202111</t>
  </si>
  <si>
    <t>Vytrhání obrub krajníků obrubníků stojatých</t>
  </si>
  <si>
    <t>m</t>
  </si>
  <si>
    <t>-1079633126</t>
  </si>
  <si>
    <t>https://podminky.urs.cz/item/CS_URS_2024_01/113202111</t>
  </si>
  <si>
    <t>(2,5+2,253+2,5)</t>
  </si>
  <si>
    <t>3</t>
  </si>
  <si>
    <t>131251102</t>
  </si>
  <si>
    <t>Hloubení jam nezapažených v hornině třídy těžitelnosti I skupiny 3 objem do 50 m3 strojně</t>
  </si>
  <si>
    <t>m3</t>
  </si>
  <si>
    <t>-1102980069</t>
  </si>
  <si>
    <t>https://podminky.urs.cz/item/CS_URS_2024_01/131251102</t>
  </si>
  <si>
    <t>3,06*3,253*2,98</t>
  </si>
  <si>
    <t>2,56*2,253*0,2</t>
  </si>
  <si>
    <t>4,25*1,0*0,5*2,89</t>
  </si>
  <si>
    <t>3,0*1,0*0,5*2,89*2</t>
  </si>
  <si>
    <t>132211401</t>
  </si>
  <si>
    <t>Hloubená vykopávka pod základy v hornině třídy těžitelnosti I skupiny 3 ručně</t>
  </si>
  <si>
    <t>2011947847</t>
  </si>
  <si>
    <t>https://podminky.urs.cz/item/CS_URS_2024_01/132211401</t>
  </si>
  <si>
    <t>(2,253+0,6*2)*0,3*1,47</t>
  </si>
  <si>
    <t>5</t>
  </si>
  <si>
    <t>162751117</t>
  </si>
  <si>
    <t>Vodorovné přemístění přes 9 000 do 10000 m výkopku/sypaniny z horniny třídy těžitelnosti I skupiny 1 až 3</t>
  </si>
  <si>
    <t>-1416737070</t>
  </si>
  <si>
    <t>https://podminky.urs.cz/item/CS_URS_2024_01/162751117</t>
  </si>
  <si>
    <t>6</t>
  </si>
  <si>
    <t>166111101</t>
  </si>
  <si>
    <t>Přehození neulehlého výkopku z horniny třídy těžitelnosti I skupiny 1 až 3 ručně</t>
  </si>
  <si>
    <t>1954349209</t>
  </si>
  <si>
    <t>https://podminky.urs.cz/item/CS_URS_2024_01/166111101</t>
  </si>
  <si>
    <t>"k obrubníku"</t>
  </si>
  <si>
    <t>(2,5+2,5)*0,15*0,2</t>
  </si>
  <si>
    <t>7</t>
  </si>
  <si>
    <t>167151101</t>
  </si>
  <si>
    <t>Nakládání výkopku z hornin třídy těžitelnosti I skupiny 1 až 3 do 100 m3</t>
  </si>
  <si>
    <t>-1540822294</t>
  </si>
  <si>
    <t>https://podminky.urs.cz/item/CS_URS_2024_01/167151101</t>
  </si>
  <si>
    <t>45,628</t>
  </si>
  <si>
    <t>1,523</t>
  </si>
  <si>
    <t>-27,321</t>
  </si>
  <si>
    <t>8</t>
  </si>
  <si>
    <t>171201231</t>
  </si>
  <si>
    <t>Poplatek za uložení zeminy a kamení na recyklační skládce (skládkovné) kód odpadu 17 05 04</t>
  </si>
  <si>
    <t>t</t>
  </si>
  <si>
    <t>1161167310</t>
  </si>
  <si>
    <t>https://podminky.urs.cz/item/CS_URS_2024_01/171201231</t>
  </si>
  <si>
    <t>19,83*1,85</t>
  </si>
  <si>
    <t>9</t>
  </si>
  <si>
    <t>171251201</t>
  </si>
  <si>
    <t>Uložení sypaniny na skládky nebo meziskládky</t>
  </si>
  <si>
    <t>-420472035</t>
  </si>
  <si>
    <t>https://podminky.urs.cz/item/CS_URS_2024_01/171251201</t>
  </si>
  <si>
    <t>10</t>
  </si>
  <si>
    <t>174151101</t>
  </si>
  <si>
    <t>Zásyp jam, šachet rýh nebo kolem objektů sypaninou se zhutněním</t>
  </si>
  <si>
    <t>532428812</t>
  </si>
  <si>
    <t>https://podminky.urs.cz/item/CS_URS_2024_01/174151101</t>
  </si>
  <si>
    <t>-0,15</t>
  </si>
  <si>
    <t>-1,523</t>
  </si>
  <si>
    <t>-1,154</t>
  </si>
  <si>
    <t>-0,811</t>
  </si>
  <si>
    <t>-(2,267*2,56)*(4,31-1,52)</t>
  </si>
  <si>
    <t>11</t>
  </si>
  <si>
    <t>175111201</t>
  </si>
  <si>
    <t>Obsypání objektu nad přilehlým původním terénem sypaninou bez prohození, uloženou do 3 m ručně</t>
  </si>
  <si>
    <t>868794705</t>
  </si>
  <si>
    <t>https://podminky.urs.cz/item/CS_URS_2024_01/175111201</t>
  </si>
  <si>
    <t>Zakládání</t>
  </si>
  <si>
    <t>271532211</t>
  </si>
  <si>
    <t>Podsyp pod základové konstrukce se zhutněním z hrubého kameniva frakce 0 až 63 mm hutněný na Edef,2=30MPa</t>
  </si>
  <si>
    <t>1419719149</t>
  </si>
  <si>
    <t>https://podminky.urs.cz/item/CS_URS_2024_01/271532211</t>
  </si>
  <si>
    <t>13</t>
  </si>
  <si>
    <t>273321511</t>
  </si>
  <si>
    <t>Základové desky ze ŽB bez zvýšených nároků na prostředí tř. C 25/30 XC1</t>
  </si>
  <si>
    <t>-135923802</t>
  </si>
  <si>
    <t>https://podminky.urs.cz/item/CS_URS_2024_01/273321511</t>
  </si>
  <si>
    <t>2,53*2,267*0,5</t>
  </si>
  <si>
    <t>14</t>
  </si>
  <si>
    <t>273351121</t>
  </si>
  <si>
    <t>Zřízení bednění základových desek</t>
  </si>
  <si>
    <t>1196997888</t>
  </si>
  <si>
    <t>https://podminky.urs.cz/item/CS_URS_2024_01/273351121</t>
  </si>
  <si>
    <t>(2,53*2+2,267)*0,5</t>
  </si>
  <si>
    <t>15</t>
  </si>
  <si>
    <t>273351122</t>
  </si>
  <si>
    <t>Odstranění bednění základových desek</t>
  </si>
  <si>
    <t>943665922</t>
  </si>
  <si>
    <t>https://podminky.urs.cz/item/CS_URS_2024_01/273351122</t>
  </si>
  <si>
    <t>16</t>
  </si>
  <si>
    <t>279311115</t>
  </si>
  <si>
    <t>Postupné podbetonování základového zdiva prostým betonem tř. C 20/25</t>
  </si>
  <si>
    <t>-1045380052</t>
  </si>
  <si>
    <t>https://podminky.urs.cz/item/CS_URS_2024_01/279311115</t>
  </si>
  <si>
    <t>17</t>
  </si>
  <si>
    <t>2-001</t>
  </si>
  <si>
    <t>D+MTŽ trnů R18-300mm v rastru svi 350mm, vod 50mm zakotvených do zeminy po provedení výkopu pod základy</t>
  </si>
  <si>
    <t>kus</t>
  </si>
  <si>
    <t>1103703629</t>
  </si>
  <si>
    <t>4*8</t>
  </si>
  <si>
    <t>18</t>
  </si>
  <si>
    <t>2-002</t>
  </si>
  <si>
    <t>D+MTŽ svařované sítě Kari o6-100 navázané na kotevní trny R18 po provedení výkopu pod základy</t>
  </si>
  <si>
    <t>1052646962</t>
  </si>
  <si>
    <t>"přeložení 2 oka"</t>
  </si>
  <si>
    <t>3,5*1,47*0,0075</t>
  </si>
  <si>
    <t>Svislé a kompletní konstrukce</t>
  </si>
  <si>
    <t>19</t>
  </si>
  <si>
    <t>310278842</t>
  </si>
  <si>
    <t>Zazdívka otvorů pl do 1 m2 ve zdivu nadzákladovém z nepálených tvárnic tl do 300 mm</t>
  </si>
  <si>
    <t>1617075816</t>
  </si>
  <si>
    <t>https://podminky.urs.cz/item/CS_URS_2024_01/310278842</t>
  </si>
  <si>
    <t>"zazdívky otvoru po oknech na rozměr otvoru dveří výtahu"</t>
  </si>
  <si>
    <t>"1,5x0,6 - 1ks" 0,32*2,38*0,3</t>
  </si>
  <si>
    <t>"1,5x1,5 - 4ks" 0,32*2,38*0,3*4</t>
  </si>
  <si>
    <t>20</t>
  </si>
  <si>
    <t>311321814</t>
  </si>
  <si>
    <t xml:space="preserve">Nosná zeď ze ŽB pohledového tř. C 25/30 XCbez výztuže </t>
  </si>
  <si>
    <t>708160556</t>
  </si>
  <si>
    <t>https://podminky.urs.cz/item/CS_URS_2024_01/311321814</t>
  </si>
  <si>
    <t>2,53*0,323*(15,81-0,5-0,16)*2</t>
  </si>
  <si>
    <t>1,63*0,3*(15,81-0,5-0,16)*2</t>
  </si>
  <si>
    <t>-1,18*2,23*0,3*6</t>
  </si>
  <si>
    <t>-0,4*0,4*2</t>
  </si>
  <si>
    <t>311351121</t>
  </si>
  <si>
    <t>Zřízení oboustranného bednění nosných nadzákladových zdí</t>
  </si>
  <si>
    <t>-1062215876</t>
  </si>
  <si>
    <t>https://podminky.urs.cz/item/CS_URS_2024_01/311351121</t>
  </si>
  <si>
    <t>"vni"</t>
  </si>
  <si>
    <t>(1,93*2+(1,63+0,025*2)+0,025*2)*(15,81-0,5-0,16)</t>
  </si>
  <si>
    <t>"vně"</t>
  </si>
  <si>
    <t>(2,53*2+2,267)*(15,81-0,5-0,16)</t>
  </si>
  <si>
    <t>-1,18*2,23+(1,18*2+2,23*2)*0,3</t>
  </si>
  <si>
    <t>-0,4*0,4*2+0,4*4*0,3*2</t>
  </si>
  <si>
    <t>22</t>
  </si>
  <si>
    <t>311351122</t>
  </si>
  <si>
    <t>Odstranění oboustranného bednění nosných nadzákladových zdí</t>
  </si>
  <si>
    <t>1026824511</t>
  </si>
  <si>
    <t>https://podminky.urs.cz/item/CS_URS_2024_01/311351122</t>
  </si>
  <si>
    <t>23</t>
  </si>
  <si>
    <t>311351311</t>
  </si>
  <si>
    <t>Zřízení jednostranného bednění nosných nadzákladových zdí</t>
  </si>
  <si>
    <t>1253551566</t>
  </si>
  <si>
    <t>https://podminky.urs.cz/item/CS_URS_2024_01/311351311</t>
  </si>
  <si>
    <t>1,63*(15,81-0,5-0,16)</t>
  </si>
  <si>
    <t>-1,18*2,23*5+(1,18*2+2,23*2)*0,3*5</t>
  </si>
  <si>
    <t>24</t>
  </si>
  <si>
    <t>311351312</t>
  </si>
  <si>
    <t>Odstranění jednostranného bednění nosných nadzákladových zdí</t>
  </si>
  <si>
    <t>776293243</t>
  </si>
  <si>
    <t>https://podminky.urs.cz/item/CS_URS_2024_01/311351312</t>
  </si>
  <si>
    <t>25</t>
  </si>
  <si>
    <t>311351911</t>
  </si>
  <si>
    <t>Příplatek k cenám bednění nosných nadzákladových zdí za pohledový beton</t>
  </si>
  <si>
    <t>1731455928</t>
  </si>
  <si>
    <t>https://podminky.urs.cz/item/CS_URS_2024_01/311351911</t>
  </si>
  <si>
    <t>21,768</t>
  </si>
  <si>
    <t>195,748</t>
  </si>
  <si>
    <t>26</t>
  </si>
  <si>
    <t>311361821</t>
  </si>
  <si>
    <t>Výztuž nosných zdí betonářskou ocelí 10 505</t>
  </si>
  <si>
    <t>841077854</t>
  </si>
  <si>
    <t>https://podminky.urs.cz/item/CS_URS_2024_01/311361821</t>
  </si>
  <si>
    <t>"společné pro ŽB desku+stěny+strop výtahové šachty"</t>
  </si>
  <si>
    <t>3,5578*1,1</t>
  </si>
  <si>
    <t>27</t>
  </si>
  <si>
    <t>311362021</t>
  </si>
  <si>
    <t>Výztuž nosných zdí svařovanými sítěmi Kari</t>
  </si>
  <si>
    <t>1782935860</t>
  </si>
  <si>
    <t>https://podminky.urs.cz/item/CS_URS_2024_01/311362021</t>
  </si>
  <si>
    <t>0,037*1,1</t>
  </si>
  <si>
    <t>28</t>
  </si>
  <si>
    <t>342272245</t>
  </si>
  <si>
    <t>Příčka z pórobetonových hladkých tvárnic na tenkovrstvou maltu tl 150 mm</t>
  </si>
  <si>
    <t>-748003173</t>
  </si>
  <si>
    <t>https://podminky.urs.cz/item/CS_URS_2024_01/342272245</t>
  </si>
  <si>
    <t>"atika"</t>
  </si>
  <si>
    <t>(2,53*2+1,967)*0,227</t>
  </si>
  <si>
    <t>29</t>
  </si>
  <si>
    <t>342291121</t>
  </si>
  <si>
    <t>Ukotvení příček k cihelným konstrukcím plochými kotvami</t>
  </si>
  <si>
    <t>1881734552</t>
  </si>
  <si>
    <t>https://podminky.urs.cz/item/CS_URS_2024_01/342291121</t>
  </si>
  <si>
    <t>"atika" 0,2*2</t>
  </si>
  <si>
    <t>30</t>
  </si>
  <si>
    <t>342291131</t>
  </si>
  <si>
    <t>Ukotvení příček k betonovým konstrukcím plochými kotvami</t>
  </si>
  <si>
    <t>1539500104</t>
  </si>
  <si>
    <t>https://podminky.urs.cz/item/CS_URS_2024_01/342291131</t>
  </si>
  <si>
    <t>"zazdívky otvoru po oknech na rozměr vótvoru dveří výtahu"</t>
  </si>
  <si>
    <t>"1,5x0,6 - 1ks" 2,38</t>
  </si>
  <si>
    <t>"1,5x1,5 - 4ks" 2,38*4</t>
  </si>
  <si>
    <t>Vodorovné konstrukce</t>
  </si>
  <si>
    <t>31</t>
  </si>
  <si>
    <t>411324444</t>
  </si>
  <si>
    <t>Stropy deskové ze ŽB pohledového tř. C 25/30 XC1</t>
  </si>
  <si>
    <t>1798753128</t>
  </si>
  <si>
    <t>https://podminky.urs.cz/item/CS_URS_2024_01/411324444</t>
  </si>
  <si>
    <t>2,53*2,267*0,16</t>
  </si>
  <si>
    <t>32</t>
  </si>
  <si>
    <t>411351011</t>
  </si>
  <si>
    <t>Zřízení bednění stropů deskových tl do 25 cm bez podpěrné kce</t>
  </si>
  <si>
    <t>-418452439</t>
  </si>
  <si>
    <t>https://podminky.urs.cz/item/CS_URS_2024_01/411351011</t>
  </si>
  <si>
    <t>1,63*1,93</t>
  </si>
  <si>
    <t>0,025*1,55*2</t>
  </si>
  <si>
    <t>(2,53*2+2,267)*0,16</t>
  </si>
  <si>
    <t>33</t>
  </si>
  <si>
    <t>411351012</t>
  </si>
  <si>
    <t>Odstranění bednění stropů deskových tl do 25 cm bez podpěrné kce</t>
  </si>
  <si>
    <t>890471226</t>
  </si>
  <si>
    <t>https://podminky.urs.cz/item/CS_URS_2024_01/411351012</t>
  </si>
  <si>
    <t>34</t>
  </si>
  <si>
    <t>411354313</t>
  </si>
  <si>
    <t>Zřízení podpěrné konstrukce stropů výšky do 4 m tl do 25 cm</t>
  </si>
  <si>
    <t>1395881000</t>
  </si>
  <si>
    <t>https://podminky.urs.cz/item/CS_URS_2024_01/411354313</t>
  </si>
  <si>
    <t>35</t>
  </si>
  <si>
    <t>411354314</t>
  </si>
  <si>
    <t>Odstranění podpěrné konstrukce stropů výšky do 4 m tl do 25 cm</t>
  </si>
  <si>
    <t>-782596697</t>
  </si>
  <si>
    <t>https://podminky.urs.cz/item/CS_URS_2024_01/411354314</t>
  </si>
  <si>
    <t>36</t>
  </si>
  <si>
    <t>413941123</t>
  </si>
  <si>
    <t>Osazování ocelových válcovaných nosníků stropů I, IE, U, UE nebo L do č. 22</t>
  </si>
  <si>
    <t>1776120894</t>
  </si>
  <si>
    <t>https://podminky.urs.cz/item/CS_URS_2024_01/413941123</t>
  </si>
  <si>
    <t>"montážní nosník výtahu"</t>
  </si>
  <si>
    <t>"Ič.18, l=2,23m - 1ks" 2,23*0,0219</t>
  </si>
  <si>
    <t>37</t>
  </si>
  <si>
    <t>M</t>
  </si>
  <si>
    <t>13010720</t>
  </si>
  <si>
    <t>ocel profilová IPN 180 jakost 11 375</t>
  </si>
  <si>
    <t>-1668985380</t>
  </si>
  <si>
    <t>"Ič.18, l=2,23m - 1ks" 2,23*0,0219*1,1</t>
  </si>
  <si>
    <t>Komunikace pozemní</t>
  </si>
  <si>
    <t>38</t>
  </si>
  <si>
    <t>561121111</t>
  </si>
  <si>
    <t>Zřízení podkladu nebo ochranné vrstvy vozovky z mechanicky zpevněné zeminy MZ tl 150 mm</t>
  </si>
  <si>
    <t>-2018298920</t>
  </si>
  <si>
    <t>https://podminky.urs.cz/item/CS_URS_2024_01/561121111</t>
  </si>
  <si>
    <t>"doplnění okapového chodníku"</t>
  </si>
  <si>
    <t>(2,5+2,5)*0,7</t>
  </si>
  <si>
    <t>39</t>
  </si>
  <si>
    <t>596811220</t>
  </si>
  <si>
    <t>Kladení betonové dlažby komunikací pro pěší do lože z kameniva vel do 0,25 m2 plochy do 50 m2</t>
  </si>
  <si>
    <t>623636039</t>
  </si>
  <si>
    <t>https://podminky.urs.cz/item/CS_URS_2024_01/596811220</t>
  </si>
  <si>
    <t>(2,5+2,5)*0,5</t>
  </si>
  <si>
    <t>40</t>
  </si>
  <si>
    <t>59245601</t>
  </si>
  <si>
    <t>dlažba desková betonová 500x500x50mm přírodní</t>
  </si>
  <si>
    <t>1094932201</t>
  </si>
  <si>
    <t>2,5*1,02</t>
  </si>
  <si>
    <t>Úpravy povrchů, podlahy a osazování výplní</t>
  </si>
  <si>
    <t>41</t>
  </si>
  <si>
    <t>612325302</t>
  </si>
  <si>
    <t>Vápenocementová štuková omítka ostění nebo nadpraží</t>
  </si>
  <si>
    <t>-1371065531</t>
  </si>
  <si>
    <t>https://podminky.urs.cz/item/CS_URS_2024_01/612325302</t>
  </si>
  <si>
    <t>"1.PP" (1,18+2,42*2)*(0,3+0,05)</t>
  </si>
  <si>
    <t>"1.NP" (1,18+2,42*2)*(0,3+0,05)</t>
  </si>
  <si>
    <t>"2.NP" (1,18+2,42*2)*(0,3+0,05)</t>
  </si>
  <si>
    <t>"3.NP" (1,18+2,42*2)*(0,3+0,05)</t>
  </si>
  <si>
    <t>"4.NP" (1,18+2,42*2)*(0,3+0,05)</t>
  </si>
  <si>
    <t>42</t>
  </si>
  <si>
    <t>619995001</t>
  </si>
  <si>
    <t>Začištění omítek kolem oken, dveří, podlah nebo obkladů</t>
  </si>
  <si>
    <t>-1725324517</t>
  </si>
  <si>
    <t>https://podminky.urs.cz/item/CS_URS_2024_01/619995001</t>
  </si>
  <si>
    <t>"1.PP"</t>
  </si>
  <si>
    <t>"okolo D2 - 1,65x2,65 - 1ks" (1,65+2,65*2)*2</t>
  </si>
  <si>
    <t>"1.NP"</t>
  </si>
  <si>
    <t>"okolo D3 - 1,65x2,4 - 1ks" (1,65+2,4*2)*2</t>
  </si>
  <si>
    <t>"okolo D4+D5 - 0,8x2,0 - 1+1ks" (0,9+2,1*2)*2</t>
  </si>
  <si>
    <t>"2.NP"</t>
  </si>
  <si>
    <t>"3.NP"</t>
  </si>
  <si>
    <t>"4.NP"</t>
  </si>
  <si>
    <t>43</t>
  </si>
  <si>
    <t>619996117</t>
  </si>
  <si>
    <t>Ochrana podlahy obedněním z OSB desek</t>
  </si>
  <si>
    <t>-800288897</t>
  </si>
  <si>
    <t>https://podminky.urs.cz/item/CS_URS_2024_01/619996117</t>
  </si>
  <si>
    <t>"012 nová" 12,39</t>
  </si>
  <si>
    <t>"113" 11,8</t>
  </si>
  <si>
    <t>"202 část po dveře na schodiště" (0,7+5,85+6,05+4,1)*1,65</t>
  </si>
  <si>
    <t>"302 část po dveře na schodiště" (0,7+5,85+6,05+4,1)*1,65</t>
  </si>
  <si>
    <t>"402 část po dveře na schodiště" (0,7+5,85+6,05+4,1)*1,65</t>
  </si>
  <si>
    <t>44</t>
  </si>
  <si>
    <t>622131121</t>
  </si>
  <si>
    <t>Penetrační nátěr vnějších stěn nanášený ručně</t>
  </si>
  <si>
    <t>-293796017</t>
  </si>
  <si>
    <t>https://podminky.urs.cz/item/CS_URS_2024_01/622131121</t>
  </si>
  <si>
    <t>(2,46*2+2,267)*(11,81+1,51)</t>
  </si>
  <si>
    <t>-1,18*2,22+(1,18+2,22*2)*0,3</t>
  </si>
  <si>
    <t>45</t>
  </si>
  <si>
    <t>622142001</t>
  </si>
  <si>
    <t>Sklovláknité pletivo vnějších stěn vtlačené do tmelu</t>
  </si>
  <si>
    <t>-894568756</t>
  </si>
  <si>
    <t>https://podminky.urs.cz/item/CS_URS_2024_01/622142001</t>
  </si>
  <si>
    <t>(2,485*2+2,267)*(11,81+1,51)</t>
  </si>
  <si>
    <t>46</t>
  </si>
  <si>
    <t>622252002</t>
  </si>
  <si>
    <t>Montáž profilů kontaktního zateplení lepených</t>
  </si>
  <si>
    <t>-1631836485</t>
  </si>
  <si>
    <t>https://podminky.urs.cz/item/CS_URS_2024_01/622252002</t>
  </si>
  <si>
    <t>(11,81+1,52)*2</t>
  </si>
  <si>
    <t>(1,18+2,22*2)</t>
  </si>
  <si>
    <t>47</t>
  </si>
  <si>
    <t>63127464</t>
  </si>
  <si>
    <t>profil rohový Al 15x15mm s výztužnou tkaninou š 100mm pro ETICS</t>
  </si>
  <si>
    <t>-894852208</t>
  </si>
  <si>
    <t>32,28*1,05</t>
  </si>
  <si>
    <t>48</t>
  </si>
  <si>
    <t>622321311</t>
  </si>
  <si>
    <t>Vápenocementová omítka hrubá jednovrstvá zatřená vnějších stěn nanášená strojně</t>
  </si>
  <si>
    <t>-1934362858</t>
  </si>
  <si>
    <t>https://podminky.urs.cz/item/CS_URS_2024_01/622321311</t>
  </si>
  <si>
    <t>49</t>
  </si>
  <si>
    <t>622531022</t>
  </si>
  <si>
    <t>Tenkovrstvá silikonová zatíraná omítka zrnitost 2,0 mm vnějších stěn</t>
  </si>
  <si>
    <t>695197731</t>
  </si>
  <si>
    <t>https://podminky.urs.cz/item/CS_URS_2024_01/622531022</t>
  </si>
  <si>
    <t>50</t>
  </si>
  <si>
    <t>631311123</t>
  </si>
  <si>
    <t>Mazanina tl do 120 mm z betonu prostého bez zvýšených nároků na prostředí tř. C 12/15</t>
  </si>
  <si>
    <t>183694871</t>
  </si>
  <si>
    <t>https://podminky.urs.cz/item/CS_URS_2024_01/631311123</t>
  </si>
  <si>
    <t>"podkladní beton ŽB desky"</t>
  </si>
  <si>
    <t>2,86*2,835*0,1</t>
  </si>
  <si>
    <t>51</t>
  </si>
  <si>
    <t>631312141</t>
  </si>
  <si>
    <t>Doplnění rýh v dosavadních mazaninách betonem prostým</t>
  </si>
  <si>
    <t>92115405</t>
  </si>
  <si>
    <t>https://podminky.urs.cz/item/CS_URS_2024_01/631312141</t>
  </si>
  <si>
    <t>"v prahu otvoru pro dveře výtahu"</t>
  </si>
  <si>
    <t>1,18*0,3*0,1*5</t>
  </si>
  <si>
    <t>"v prahu otvoru pro dveře D4+D5"</t>
  </si>
  <si>
    <t>0,9*0,15*0,1*2</t>
  </si>
  <si>
    <t>52</t>
  </si>
  <si>
    <t>631319173</t>
  </si>
  <si>
    <t>Příplatek k mazanině tl do 120 mm za stržení povrchu spodní vrstvy před vložením výztuže</t>
  </si>
  <si>
    <t>-1234045588</t>
  </si>
  <si>
    <t>https://podminky.urs.cz/item/CS_URS_2024_01/631319173</t>
  </si>
  <si>
    <t>53</t>
  </si>
  <si>
    <t>631342122</t>
  </si>
  <si>
    <t>Mazanina tl do 120 mm z betonu lehkého tepelně-izolačního polystyrenového 500 kg/m3</t>
  </si>
  <si>
    <t>-1552228070</t>
  </si>
  <si>
    <t>https://podminky.urs.cz/item/CS_URS_2024_01/631342122</t>
  </si>
  <si>
    <t>"spádová vrstva 50-116mm"</t>
  </si>
  <si>
    <t>2,68*1,967*(0,05+0,116)*0,5</t>
  </si>
  <si>
    <t>54</t>
  </si>
  <si>
    <t>631351101</t>
  </si>
  <si>
    <t>Zřízení bednění rýh a hran v podlahách</t>
  </si>
  <si>
    <t>474404760</t>
  </si>
  <si>
    <t>https://podminky.urs.cz/item/CS_URS_2024_01/631351101</t>
  </si>
  <si>
    <t>(2,86*2+2,835)*0,1</t>
  </si>
  <si>
    <t>1,18*0,1*5</t>
  </si>
  <si>
    <t>55</t>
  </si>
  <si>
    <t>631351102</t>
  </si>
  <si>
    <t>Odstranění bednění rýh a hran v podlahách</t>
  </si>
  <si>
    <t>1453201365</t>
  </si>
  <si>
    <t>https://podminky.urs.cz/item/CS_URS_2024_01/631351102</t>
  </si>
  <si>
    <t>56</t>
  </si>
  <si>
    <t>631362021</t>
  </si>
  <si>
    <t>Výztuž mazanin svařovanými sítěmi Kari</t>
  </si>
  <si>
    <t>-1674608478</t>
  </si>
  <si>
    <t>https://podminky.urs.cz/item/CS_URS_2024_01/631362021</t>
  </si>
  <si>
    <t>"o6-100/100"</t>
  </si>
  <si>
    <t>2,86*2,835*0,0075</t>
  </si>
  <si>
    <t>57</t>
  </si>
  <si>
    <t>642945111</t>
  </si>
  <si>
    <t>Osazování protipožárních nebo protiplynových zárubní dveří jednokřídlových do 2,5 m2</t>
  </si>
  <si>
    <t>134349270</t>
  </si>
  <si>
    <t>https://podminky.urs.cz/item/CS_URS_2024_01/642945111</t>
  </si>
  <si>
    <t>"Z10 - 80/150" 1</t>
  </si>
  <si>
    <t>"Z11 - 80/150" 1</t>
  </si>
  <si>
    <t>58</t>
  </si>
  <si>
    <t>55331562</t>
  </si>
  <si>
    <t>zárubeň jednokřídlá ocelová pro zdění s protipožární úpravou tl stěny 110-150mm rozměru 800/1970, 2100mm</t>
  </si>
  <si>
    <t>-1871050099</t>
  </si>
  <si>
    <t>Ostatní konstrukce a práce, bourání</t>
  </si>
  <si>
    <t>59</t>
  </si>
  <si>
    <t>9-001</t>
  </si>
  <si>
    <t>Vyplnění dilatační spáry styku stávajícího objektu s přístavbou výtahové šachty trvale pružný tmelem, průřez 30x30 mm</t>
  </si>
  <si>
    <t>1785878921</t>
  </si>
  <si>
    <t>(1,18*2+2,22*2)*5</t>
  </si>
  <si>
    <t>(11,81-1,52)*2</t>
  </si>
  <si>
    <t>60</t>
  </si>
  <si>
    <t>916331112</t>
  </si>
  <si>
    <t>Osazení zahradního obrubníku betonového do lože z betonu s boční opěrou</t>
  </si>
  <si>
    <t>-583080220</t>
  </si>
  <si>
    <t>https://podminky.urs.cz/item/CS_URS_2024_01/916331112</t>
  </si>
  <si>
    <t>(2,5+2,5)</t>
  </si>
  <si>
    <t>61</t>
  </si>
  <si>
    <t>59217002</t>
  </si>
  <si>
    <t>obrubník betonový zahradní šedý 1000x50x200mm</t>
  </si>
  <si>
    <t>414391909</t>
  </si>
  <si>
    <t>62</t>
  </si>
  <si>
    <t>916991121</t>
  </si>
  <si>
    <t>Lože pod obrubníky, krajníky nebo obruby z dlažebních kostek z betonu prostého</t>
  </si>
  <si>
    <t>1030552080</t>
  </si>
  <si>
    <t>https://podminky.urs.cz/item/CS_URS_2024_01/916991121</t>
  </si>
  <si>
    <t>5,0*0,4*0,1</t>
  </si>
  <si>
    <t>63</t>
  </si>
  <si>
    <t>952901111</t>
  </si>
  <si>
    <t>Vyčištění budov bytové a občanské výstavby při výšce podlaží do 4 m</t>
  </si>
  <si>
    <t>-450410117</t>
  </si>
  <si>
    <t>https://podminky.urs.cz/item/CS_URS_2024_01/952901111</t>
  </si>
  <si>
    <t>0.12" 12,39</t>
  </si>
  <si>
    <t>0.13" 18,38</t>
  </si>
  <si>
    <t>0.25" 3,53</t>
  </si>
  <si>
    <t>0.26" 5,24</t>
  </si>
  <si>
    <t>"139" 3,53</t>
  </si>
  <si>
    <t>"201" 26,12</t>
  </si>
  <si>
    <t>"202" 47,24</t>
  </si>
  <si>
    <t>"301" 26,12</t>
  </si>
  <si>
    <t>"302" 47,24</t>
  </si>
  <si>
    <t>"401" 26,12</t>
  </si>
  <si>
    <t>"402" 47,24</t>
  </si>
  <si>
    <t>64</t>
  </si>
  <si>
    <t>953312113</t>
  </si>
  <si>
    <t>Vložky do svislých dilatačních spár z fasádních polystyrénových desek tl. přes 20 do 30 mm</t>
  </si>
  <si>
    <t>-427517168</t>
  </si>
  <si>
    <t>https://podminky.urs.cz/item/CS_URS_2024_01/953312113</t>
  </si>
  <si>
    <t>2,267*(11,51-1,52-0,6)</t>
  </si>
  <si>
    <t>-1,18*(2,22-1,52-0,6)</t>
  </si>
  <si>
    <t>-1,18*2,22*4</t>
  </si>
  <si>
    <t>65</t>
  </si>
  <si>
    <t>953312123</t>
  </si>
  <si>
    <t>Vložky do svislých dilatačních spár z extrudovaných polystyrénových desek tl. přes 20 do 30 mm</t>
  </si>
  <si>
    <t>1688091825</t>
  </si>
  <si>
    <t>https://podminky.urs.cz/item/CS_URS_2024_01/953312123</t>
  </si>
  <si>
    <t>2,267*(4,41-1,52+0,6)</t>
  </si>
  <si>
    <t>-1,18*(2,81-1,52+0,6)</t>
  </si>
  <si>
    <t>66</t>
  </si>
  <si>
    <t>953334423</t>
  </si>
  <si>
    <t>Těsnící plech do pracovních spar betonových kcí s bitumenovým povrchem oboustranným š 160 mm</t>
  </si>
  <si>
    <t>-971604524</t>
  </si>
  <si>
    <t>https://podminky.urs.cz/item/CS_URS_2024_01/953334423</t>
  </si>
  <si>
    <t>"otesnění procovní spárx ŽB deska x ŽB stěny výtahové šachty"</t>
  </si>
  <si>
    <t>(2,23*2+1,976*2)</t>
  </si>
  <si>
    <t>67</t>
  </si>
  <si>
    <t>962032230</t>
  </si>
  <si>
    <t>Bourání zdiva z cihel pálených nebo vápenopískových na MV nebo MVC do 1 m3</t>
  </si>
  <si>
    <t>608469286</t>
  </si>
  <si>
    <t>https://podminky.urs.cz/item/CS_URS_2024_01/962032230</t>
  </si>
  <si>
    <t>2,28*0,3*0,3</t>
  </si>
  <si>
    <t>68</t>
  </si>
  <si>
    <t>962052210</t>
  </si>
  <si>
    <t>Bourání zdiva nadzákladového ze ŽB do 1 m3</t>
  </si>
  <si>
    <t>-2005297459</t>
  </si>
  <si>
    <t>https://podminky.urs.cz/item/CS_URS_2024_01/962052210</t>
  </si>
  <si>
    <t>"borání parapetního panelu - z okna výtahové dveře"</t>
  </si>
  <si>
    <t>"1.PP" 1,5*0,3*1,75</t>
  </si>
  <si>
    <t>"1.NP" 1,5*0,3*1,02</t>
  </si>
  <si>
    <t>"2.NP" 1,5*0,3*1,02</t>
  </si>
  <si>
    <t>"3.NP" 1,5*0,3*1,02</t>
  </si>
  <si>
    <t>"4.NP" 1,55*0,3*1,02</t>
  </si>
  <si>
    <t>69</t>
  </si>
  <si>
    <t>965045111</t>
  </si>
  <si>
    <t>Bourání potěrů cementových nebo pískocementových tl do 50 mm pl do 1 m2</t>
  </si>
  <si>
    <t>635770045</t>
  </si>
  <si>
    <t>https://podminky.urs.cz/item/CS_URS_2024_01/965045111</t>
  </si>
  <si>
    <t>"pod parapetem"</t>
  </si>
  <si>
    <t>"1,5x0,6 - 1ks" 1,5*0,3</t>
  </si>
  <si>
    <t>"1,5x1,5 - 4ks" 1,5*0,3*4</t>
  </si>
  <si>
    <t>70</t>
  </si>
  <si>
    <t>966080101</t>
  </si>
  <si>
    <t>Bourání kontaktního zateplení z polystyrenových desek tloušťky do 60 mm</t>
  </si>
  <si>
    <t>501818313</t>
  </si>
  <si>
    <t>https://podminky.urs.cz/item/CS_URS_2024_01/966080101</t>
  </si>
  <si>
    <t>"ostění+napraží+parapt otvorů"</t>
  </si>
  <si>
    <t>(1,5*2+0,6*2)*0,25</t>
  </si>
  <si>
    <t>1,5*4*0,25*4</t>
  </si>
  <si>
    <t>71</t>
  </si>
  <si>
    <t>966080103</t>
  </si>
  <si>
    <t>Bourání kontaktního zateplení z polystyrenových desek tloušťky do 120 mm</t>
  </si>
  <si>
    <t>-1128949497</t>
  </si>
  <si>
    <t>https://podminky.urs.cz/item/CS_URS_2024_01/966080103</t>
  </si>
  <si>
    <t>2,253*(2,81+11,81)</t>
  </si>
  <si>
    <t>-1,5*0,6</t>
  </si>
  <si>
    <t>-1,5*1,5*4</t>
  </si>
  <si>
    <t>72</t>
  </si>
  <si>
    <t>967042712</t>
  </si>
  <si>
    <t>Odsekání zdiva z kamene nebo betonu plošné tl do 100 mm</t>
  </si>
  <si>
    <t>-1168594744</t>
  </si>
  <si>
    <t>https://podminky.urs.cz/item/CS_URS_2024_01/967042712</t>
  </si>
  <si>
    <t>"v ostění po okně rozšíření otvoru pro NIKU pro rozvaděč - tl.50mm"</t>
  </si>
  <si>
    <t>1,5*0,238</t>
  </si>
  <si>
    <t>73</t>
  </si>
  <si>
    <t>968062746</t>
  </si>
  <si>
    <t>Vybourání stěn dřevěných plných, zasklených nebo výkladních pl do 4 m2</t>
  </si>
  <si>
    <t>-1581279833</t>
  </si>
  <si>
    <t>https://podminky.urs.cz/item/CS_URS_2024_01/968062746</t>
  </si>
  <si>
    <t>1,65*2,4</t>
  </si>
  <si>
    <t>74</t>
  </si>
  <si>
    <t>968072455</t>
  </si>
  <si>
    <t>Vybourání kovových dveřních zárubní pl do 2 m2</t>
  </si>
  <si>
    <t>1508286321</t>
  </si>
  <si>
    <t>https://podminky.urs.cz/item/CS_URS_2024_01/968072455</t>
  </si>
  <si>
    <t>"80 - 2ks" 0,8*2,0*2</t>
  </si>
  <si>
    <t>75</t>
  </si>
  <si>
    <t>968082015</t>
  </si>
  <si>
    <t>Vybourání plastových rámů oken včetně křídel plochy do 1 m2</t>
  </si>
  <si>
    <t>2075821110</t>
  </si>
  <si>
    <t>https://podminky.urs.cz/item/CS_URS_2024_01/968082015</t>
  </si>
  <si>
    <t>"1,5x0,6 - 1ks" 1,5*0,6</t>
  </si>
  <si>
    <t>76</t>
  </si>
  <si>
    <t>968082017</t>
  </si>
  <si>
    <t>Vybourání plastových rámů oken včetně křídel plochy přes 2 do 4 m2</t>
  </si>
  <si>
    <t>-1951707829</t>
  </si>
  <si>
    <t>https://podminky.urs.cz/item/CS_URS_2024_01/968082017</t>
  </si>
  <si>
    <t>"1.NP - 4.NP"</t>
  </si>
  <si>
    <t>"1,5x1,5 - 4ks" 1,5*1,5*4</t>
  </si>
  <si>
    <t>77</t>
  </si>
  <si>
    <t>973031844</t>
  </si>
  <si>
    <t>Vysekání kapes ve zdivu cihelném na MC pro zavázání zdí tl do 300 mm</t>
  </si>
  <si>
    <t>-981919888</t>
  </si>
  <si>
    <t>https://podminky.urs.cz/item/CS_URS_2024_01/973031844</t>
  </si>
  <si>
    <t>"1,5x0,6 - 1ks" 0,65</t>
  </si>
  <si>
    <t>"1,5x1,5 - 4ks" 1,55*4</t>
  </si>
  <si>
    <t>94</t>
  </si>
  <si>
    <t>Lešení a stavební výtahy</t>
  </si>
  <si>
    <t>78</t>
  </si>
  <si>
    <t>941221112</t>
  </si>
  <si>
    <t>Montáž lešení řadového rámového těžkého zatížení do 300 kg/m2 š od 0,9 do 1,2 m v přes 10 do 25 m</t>
  </si>
  <si>
    <t>1425292830</t>
  </si>
  <si>
    <t>https://podminky.urs.cz/item/CS_URS_2024_01/941221112</t>
  </si>
  <si>
    <t>(2,56*2+(2,267+0,3*2))*(11,81-1,51)</t>
  </si>
  <si>
    <t>79</t>
  </si>
  <si>
    <t>941221212</t>
  </si>
  <si>
    <t>Příplatek k lešení řadovému rámovému těžkému do 300 kg/m2 š 0,9 do 1,2 m v přes 10 do 25 m za každý den použití</t>
  </si>
  <si>
    <t>1683020075</t>
  </si>
  <si>
    <t>https://podminky.urs.cz/item/CS_URS_2024_01/941221212</t>
  </si>
  <si>
    <t>82,266*(30*4)</t>
  </si>
  <si>
    <t>80</t>
  </si>
  <si>
    <t>941221812</t>
  </si>
  <si>
    <t>Demontáž lešení řadového rámového těžkého zatížení do 300 kg/m2 š od 0,9 do 1,2 m v přes 10 do 25 m</t>
  </si>
  <si>
    <t>-967890232</t>
  </si>
  <si>
    <t>https://podminky.urs.cz/item/CS_URS_2024_01/941221812</t>
  </si>
  <si>
    <t>81</t>
  </si>
  <si>
    <t>943221112</t>
  </si>
  <si>
    <t>Montáž lešení prostorového rámového těžkého s podlahami zatížení do 300 kg/m2 v přes 10 do 25 m</t>
  </si>
  <si>
    <t>-1926752118</t>
  </si>
  <si>
    <t>https://podminky.urs.cz/item/CS_URS_2024_01/943221112</t>
  </si>
  <si>
    <t>1,63*1,93*(11,363+3,81)</t>
  </si>
  <si>
    <t>82</t>
  </si>
  <si>
    <t>943221119</t>
  </si>
  <si>
    <t>Příplatek k lešení prostorovému rámovému těžkému s podlahami za půdorysnou plochu do 6 m2</t>
  </si>
  <si>
    <t>155851221</t>
  </si>
  <si>
    <t>https://podminky.urs.cz/item/CS_URS_2024_01/943221119</t>
  </si>
  <si>
    <t>83</t>
  </si>
  <si>
    <t>943221212</t>
  </si>
  <si>
    <t>Příplatek k lešení prostorovému rámovému těžkému s podlahamido 300 kg/m2 v přes 10 do 25 m za každý den použití</t>
  </si>
  <si>
    <t>-388044783</t>
  </si>
  <si>
    <t>https://podminky.urs.cz/item/CS_URS_2024_01/943221212</t>
  </si>
  <si>
    <t>47,733*(30*4)</t>
  </si>
  <si>
    <t>84</t>
  </si>
  <si>
    <t>943221812</t>
  </si>
  <si>
    <t>Demontáž lešení prostorového rámového těžkého s podlahami zatížení do 300 kg/m2 v přes 10 do 25 m</t>
  </si>
  <si>
    <t>-802653590</t>
  </si>
  <si>
    <t>https://podminky.urs.cz/item/CS_URS_2024_01/943221812</t>
  </si>
  <si>
    <t>85</t>
  </si>
  <si>
    <t>944511111</t>
  </si>
  <si>
    <t>Montáž ochranné sítě z textilie z umělých vláken</t>
  </si>
  <si>
    <t>-446244940</t>
  </si>
  <si>
    <t>https://podminky.urs.cz/item/CS_URS_2024_01/944511111</t>
  </si>
  <si>
    <t>((2,56+1,2)*2+(2,267+0,3*2))*(11,81-1,51)</t>
  </si>
  <si>
    <t>86</t>
  </si>
  <si>
    <t>944511211</t>
  </si>
  <si>
    <t>Příplatek k ochranné síti za každý den použití</t>
  </si>
  <si>
    <t>-902381889</t>
  </si>
  <si>
    <t>https://podminky.urs.cz/item/CS_URS_2024_01/944511211</t>
  </si>
  <si>
    <t>106,986*(30*4)</t>
  </si>
  <si>
    <t>87</t>
  </si>
  <si>
    <t>944511811</t>
  </si>
  <si>
    <t>Demontáž ochranné sítě z textilie z umělých vláken</t>
  </si>
  <si>
    <t>976541982</t>
  </si>
  <si>
    <t>https://podminky.urs.cz/item/CS_URS_2024_01/944511811</t>
  </si>
  <si>
    <t>88</t>
  </si>
  <si>
    <t>949111122</t>
  </si>
  <si>
    <t>Montáž lešení lehkého kozového trubkového ve schodišti v přes 1,5 do 3,5 m</t>
  </si>
  <si>
    <t>sada</t>
  </si>
  <si>
    <t>1833903695</t>
  </si>
  <si>
    <t>https://podminky.urs.cz/item/CS_URS_2024_01/949111122</t>
  </si>
  <si>
    <t>3*5</t>
  </si>
  <si>
    <t>89</t>
  </si>
  <si>
    <t>949111222</t>
  </si>
  <si>
    <t>Příplatek k lešení lehkému kozovému trubkovému ve schodišti v přes 1,5 do 3,5 m za každý den použití</t>
  </si>
  <si>
    <t>985306743</t>
  </si>
  <si>
    <t>https://podminky.urs.cz/item/CS_URS_2024_01/949111222</t>
  </si>
  <si>
    <t>15*(30*1,5)</t>
  </si>
  <si>
    <t>90</t>
  </si>
  <si>
    <t>949111822</t>
  </si>
  <si>
    <t>Demontáž lešení lehkého kozového trubkového ve schodišti v přes 1,5 do 3,5 m</t>
  </si>
  <si>
    <t>-496387556</t>
  </si>
  <si>
    <t>https://podminky.urs.cz/item/CS_URS_2024_01/949111822</t>
  </si>
  <si>
    <t>997</t>
  </si>
  <si>
    <t>Přesun sutě</t>
  </si>
  <si>
    <t>91</t>
  </si>
  <si>
    <t>997013115</t>
  </si>
  <si>
    <t>Vnitrostaveništní doprava suti a vybouraných hmot pro budovy v do 18 m s použitím mechanizace</t>
  </si>
  <si>
    <t>1179908534</t>
  </si>
  <si>
    <t>https://podminky.urs.cz/item/CS_URS_2024_01/997013115</t>
  </si>
  <si>
    <t>92</t>
  </si>
  <si>
    <t>997013501</t>
  </si>
  <si>
    <t>Odvoz suti a vybouraných hmot na skládku nebo meziskládku do 1 km se složením</t>
  </si>
  <si>
    <t>-1863319676</t>
  </si>
  <si>
    <t>https://podminky.urs.cz/item/CS_URS_2024_01/997013501</t>
  </si>
  <si>
    <t>93</t>
  </si>
  <si>
    <t>997013509</t>
  </si>
  <si>
    <t>Příplatek k odvozu suti a vybouraných hmot na skládku ZKD 1 km přes 1 km</t>
  </si>
  <si>
    <t>-1194028142</t>
  </si>
  <si>
    <t>https://podminky.urs.cz/item/CS_URS_2024_01/997013509</t>
  </si>
  <si>
    <t xml:space="preserve">12,583*9 </t>
  </si>
  <si>
    <t>997013871</t>
  </si>
  <si>
    <t>Poplatek za uložení stavebního odpadu na recyklační skládce (skládkovné) směsného stavebního a demoličního kód odpadu 17 09 04</t>
  </si>
  <si>
    <t>638703226</t>
  </si>
  <si>
    <t>https://podminky.urs.cz/item/CS_URS_2024_01/997013871</t>
  </si>
  <si>
    <t>998</t>
  </si>
  <si>
    <t>Přesun hmot</t>
  </si>
  <si>
    <t>95</t>
  </si>
  <si>
    <t>998011003</t>
  </si>
  <si>
    <t>Přesun hmot pro budovy zděné v do 24 m</t>
  </si>
  <si>
    <t>798390561</t>
  </si>
  <si>
    <t>https://podminky.urs.cz/item/CS_URS_2024_01/998011003</t>
  </si>
  <si>
    <t>PSV</t>
  </si>
  <si>
    <t>Práce a dodávky PSV</t>
  </si>
  <si>
    <t>711</t>
  </si>
  <si>
    <t>Izolace proti vodě, vlhkosti a plynům</t>
  </si>
  <si>
    <t>96</t>
  </si>
  <si>
    <t>711111001</t>
  </si>
  <si>
    <t>Provedení izolace proti zemní vlhkosti vodorovné za studena nátěrem penetračním</t>
  </si>
  <si>
    <t>509378955</t>
  </si>
  <si>
    <t>https://podminky.urs.cz/item/CS_URS_2024_01/711111001</t>
  </si>
  <si>
    <t>2,86*2,835</t>
  </si>
  <si>
    <t>97</t>
  </si>
  <si>
    <t>11163150</t>
  </si>
  <si>
    <t>lak penetrační asfaltový</t>
  </si>
  <si>
    <t>-99318225</t>
  </si>
  <si>
    <t>8,108*0,0003</t>
  </si>
  <si>
    <t>98</t>
  </si>
  <si>
    <t>711112001</t>
  </si>
  <si>
    <t>Provedení izolace proti zemní vlhkosti svislé za studena nátěrem penetračním</t>
  </si>
  <si>
    <t>-1312063408</t>
  </si>
  <si>
    <t>https://podminky.urs.cz/item/CS_URS_2024_01/711112001</t>
  </si>
  <si>
    <t>(2,53*2+2,267*2)*2,79</t>
  </si>
  <si>
    <t>-1,18*(2,81-1,52)</t>
  </si>
  <si>
    <t>99</t>
  </si>
  <si>
    <t>1748854089</t>
  </si>
  <si>
    <t>25,245*0,00035</t>
  </si>
  <si>
    <t>100</t>
  </si>
  <si>
    <t>711141559</t>
  </si>
  <si>
    <t>Provedení izolace proti zemní vlhkosti pásy přitavením vodorovné NAIP</t>
  </si>
  <si>
    <t>1754612233</t>
  </si>
  <si>
    <t>https://podminky.urs.cz/item/CS_URS_2024_01/711141559</t>
  </si>
  <si>
    <t>101</t>
  </si>
  <si>
    <t>62853004</t>
  </si>
  <si>
    <t>pás asfaltový natavitelný modifikovaný SBS tl 4,0mm s vložkou ze skleněné tkaniny a spalitelnou PE fólií nebo jemnozrnný minerálním posypem na horním povrchu</t>
  </si>
  <si>
    <t>1611244074</t>
  </si>
  <si>
    <t>8,108*1,15</t>
  </si>
  <si>
    <t>102</t>
  </si>
  <si>
    <t>711142559</t>
  </si>
  <si>
    <t>Provedení izolace proti zemní vlhkosti pásy přitavením svislé NAIP</t>
  </si>
  <si>
    <t>957325772</t>
  </si>
  <si>
    <t>https://podminky.urs.cz/item/CS_URS_2024_01/711142559</t>
  </si>
  <si>
    <t>103</t>
  </si>
  <si>
    <t>376930966</t>
  </si>
  <si>
    <t>25,245*1,2</t>
  </si>
  <si>
    <t>104</t>
  </si>
  <si>
    <t>711161212</t>
  </si>
  <si>
    <t>Izolace proti zemní vlhkosti nopovou fólií svislá, nopek v 8,0 mm, tl do 0,6 mm</t>
  </si>
  <si>
    <t>700799445</t>
  </si>
  <si>
    <t>https://podminky.urs.cz/item/CS_URS_2024_01/711161212</t>
  </si>
  <si>
    <t>(2,53*2+2,267+0,2*2)*2,96</t>
  </si>
  <si>
    <t>105</t>
  </si>
  <si>
    <t>711161383</t>
  </si>
  <si>
    <t>Izolace proti zemní vlhkosti nopovou fólií ukončení horní ukončovací HDPE lištou</t>
  </si>
  <si>
    <t>368392421</t>
  </si>
  <si>
    <t>https://podminky.urs.cz/item/CS_URS_2024_01/711161383</t>
  </si>
  <si>
    <t>(2,53*2+2,267+0,2*2)</t>
  </si>
  <si>
    <t>106</t>
  </si>
  <si>
    <t>711-001</t>
  </si>
  <si>
    <t>D+MTŽ kesonového plechu vč. ukotvení k ŽB kci základových kcí výtahové šachty</t>
  </si>
  <si>
    <t>-617814908</t>
  </si>
  <si>
    <t>107</t>
  </si>
  <si>
    <t>711-002</t>
  </si>
  <si>
    <t>Vyplnění spáry nad ukončovací lištou nopové fólie hydroizolačním tmelem</t>
  </si>
  <si>
    <t>-686513086</t>
  </si>
  <si>
    <t>108</t>
  </si>
  <si>
    <t>998711313</t>
  </si>
  <si>
    <t>Přesun hmot procentní pro izolace proti vodě, vlhkosti a plynům ruční v objektech v přes 12 do 24 m</t>
  </si>
  <si>
    <t>%</t>
  </si>
  <si>
    <t>-807922336</t>
  </si>
  <si>
    <t>https://podminky.urs.cz/item/CS_URS_2024_01/998711313</t>
  </si>
  <si>
    <t>109</t>
  </si>
  <si>
    <t>998711319</t>
  </si>
  <si>
    <t>Příplatek k ručnímu přesunu hmot procentnímu pro izolace proti vodě, vlhkosti a plynům za zvětšený přesun ZKD 50 m</t>
  </si>
  <si>
    <t>1440282151</t>
  </si>
  <si>
    <t>https://podminky.urs.cz/item/CS_URS_2024_01/998711319</t>
  </si>
  <si>
    <t>712</t>
  </si>
  <si>
    <t>Povlakové krytiny</t>
  </si>
  <si>
    <t>110</t>
  </si>
  <si>
    <t>712340833</t>
  </si>
  <si>
    <t>Odstranění povlakové krytiny střech do 10° z pásů NAIP přitavených v plné ploše třívrstvé</t>
  </si>
  <si>
    <t>-729762782</t>
  </si>
  <si>
    <t>https://podminky.urs.cz/item/CS_URS_2024_01/712340833</t>
  </si>
  <si>
    <t>"ze stávající části atiku bourané"</t>
  </si>
  <si>
    <t>1,967*(0,3+0,3)</t>
  </si>
  <si>
    <t>111</t>
  </si>
  <si>
    <t>712311101</t>
  </si>
  <si>
    <t>Provedení povlakové krytiny střech do 10° za studena lakem penetračním nebo asfaltovým</t>
  </si>
  <si>
    <t>-1503692414</t>
  </si>
  <si>
    <t>https://podminky.urs.cz/item/CS_URS_2024_01/712311101</t>
  </si>
  <si>
    <t>2,68*1,967</t>
  </si>
  <si>
    <t>2,267*0,3</t>
  </si>
  <si>
    <t>112</t>
  </si>
  <si>
    <t>451300402</t>
  </si>
  <si>
    <t>5,952*0,0003</t>
  </si>
  <si>
    <t>113</t>
  </si>
  <si>
    <t>712331111</t>
  </si>
  <si>
    <t>Provedení povlakové krytiny střech do 10° podkladní vrstvy pásy na sucho samolepící</t>
  </si>
  <si>
    <t>-317238760</t>
  </si>
  <si>
    <t>https://podminky.urs.cz/item/CS_URS_2024_01/712331111</t>
  </si>
  <si>
    <t>"přířez na zpevnění přechodu plocha střechy x atika"</t>
  </si>
  <si>
    <t>(2,68*2+1,967)*0,4</t>
  </si>
  <si>
    <t>114</t>
  </si>
  <si>
    <t>62866281</t>
  </si>
  <si>
    <t>pás asfaltový samolepicí modifikovaný SBS tl 3mm s vložkou ze skleněné tkaniny se spalitelnou fólií nebo jemnozrnným minerálním posypem nebo textilií na horním povrchu</t>
  </si>
  <si>
    <t>1384609396</t>
  </si>
  <si>
    <t>8,883*1,15</t>
  </si>
  <si>
    <t>115</t>
  </si>
  <si>
    <t>712341559</t>
  </si>
  <si>
    <t>Provedení povlakové krytiny střech do 10° pásy NAIP přitavením v plné ploše</t>
  </si>
  <si>
    <t>43475865</t>
  </si>
  <si>
    <t>https://podminky.urs.cz/item/CS_URS_2024_01/712341559</t>
  </si>
  <si>
    <t>"pojistná hydroizolace"</t>
  </si>
  <si>
    <t>Mezisoučet</t>
  </si>
  <si>
    <t>"vrchní pás s posypem"</t>
  </si>
  <si>
    <t>116</t>
  </si>
  <si>
    <t>438082847</t>
  </si>
  <si>
    <t>5,952*1,15</t>
  </si>
  <si>
    <t>117</t>
  </si>
  <si>
    <t>712811101</t>
  </si>
  <si>
    <t>Provedení povlakové krytiny vytažením na konstrukce za studena nátěrem penetračním</t>
  </si>
  <si>
    <t>-1958600603</t>
  </si>
  <si>
    <t>https://podminky.urs.cz/item/CS_URS_2024_01/712811101</t>
  </si>
  <si>
    <t>"vytažení na atiku"</t>
  </si>
  <si>
    <t>(0,15+2,68+1,967-2,68+0,15)*(0,3+0,15)</t>
  </si>
  <si>
    <t>0,15*0,15*2</t>
  </si>
  <si>
    <t>118</t>
  </si>
  <si>
    <t>2019053176</t>
  </si>
  <si>
    <t>119</t>
  </si>
  <si>
    <t>712841559</t>
  </si>
  <si>
    <t>Provedení povlakové krytiny vytažením na konstrukce pásy přitavením NAIP</t>
  </si>
  <si>
    <t>-850598964</t>
  </si>
  <si>
    <t>https://podminky.urs.cz/item/CS_URS_2024_01/712841559</t>
  </si>
  <si>
    <t>(0,15+2,68+1,967-2,68+0,15)*(0,3+0,3)</t>
  </si>
  <si>
    <t>120</t>
  </si>
  <si>
    <t>-1899513367</t>
  </si>
  <si>
    <t>(0,15+2,68+1,967-2,68+0,15)*(0,3+0,15)*1,2</t>
  </si>
  <si>
    <t>0,15*0,15*2*1,2</t>
  </si>
  <si>
    <t>121</t>
  </si>
  <si>
    <t>62855003</t>
  </si>
  <si>
    <t>pás asfaltový natavitelný modifikovaný SBS tl 4mm s vložkou z polyesterové rohože a hrubozrnným břidličným posypem na horním povrchu</t>
  </si>
  <si>
    <t>1385816173</t>
  </si>
  <si>
    <t>(0,15+2,68+1,967-2,68+0,15)*(0,3+0,3)*1,2</t>
  </si>
  <si>
    <t>122</t>
  </si>
  <si>
    <t>712-001</t>
  </si>
  <si>
    <t>D+MTŽ koutového profilu |EPS - přechod plochy střechy na atiku</t>
  </si>
  <si>
    <t>410238288</t>
  </si>
  <si>
    <t>(2,68*2+1,967)*2</t>
  </si>
  <si>
    <t>2,267</t>
  </si>
  <si>
    <t>123</t>
  </si>
  <si>
    <t>712-002</t>
  </si>
  <si>
    <t>D+MTŽ gumového provazce do dilatační spáry ŽB desky střechy stávajícího objektu se ŽB stropem výtahové šacjty</t>
  </si>
  <si>
    <t>1959529400</t>
  </si>
  <si>
    <t>124</t>
  </si>
  <si>
    <t>712-003</t>
  </si>
  <si>
    <t>D+MTŽ dilatačního profilu plech Pz s povrchovou úpravou tl.0,7mm krytiny střechy přístavby výtahové šachty a střešní krytiny na stávajícím objektu</t>
  </si>
  <si>
    <t>1792205018</t>
  </si>
  <si>
    <t>1,967</t>
  </si>
  <si>
    <t>125</t>
  </si>
  <si>
    <t>998712313</t>
  </si>
  <si>
    <t>Přesun hmot procentní pro krytiny povlakové ruční v objektech v přes 12 do 24 m</t>
  </si>
  <si>
    <t>-25142936</t>
  </si>
  <si>
    <t>https://podminky.urs.cz/item/CS_URS_2024_01/998712313</t>
  </si>
  <si>
    <t>126</t>
  </si>
  <si>
    <t>998712319</t>
  </si>
  <si>
    <t>Příplatek k ručnímu přesunu hmot procentnímu pro krytiny povlakové za zvětšený přesun ZKD 50 m</t>
  </si>
  <si>
    <t>80434642</t>
  </si>
  <si>
    <t>https://podminky.urs.cz/item/CS_URS_2024_01/998712319</t>
  </si>
  <si>
    <t>713</t>
  </si>
  <si>
    <t>Izolace tepelné</t>
  </si>
  <si>
    <t>127</t>
  </si>
  <si>
    <t>713111121</t>
  </si>
  <si>
    <t>Montáž izolace tepelné spodem stropů s uchycením drátem rohoží, pásů, dílců, desek</t>
  </si>
  <si>
    <t>-750051725</t>
  </si>
  <si>
    <t>https://podminky.urs.cz/item/CS_URS_2024_01/713111121</t>
  </si>
  <si>
    <t>"nadpraží otvoru výtahových dveří po vybourání okna a přizdění ostění"</t>
  </si>
  <si>
    <t>"2 vrstxy"</t>
  </si>
  <si>
    <t>"1.NP" 1,18*0,3*2</t>
  </si>
  <si>
    <t>"2.NP" 1,18*0,3*2</t>
  </si>
  <si>
    <t>"3.NP" 1,18*0,3*2</t>
  </si>
  <si>
    <t>"4.NP" 1,18*0,3*2</t>
  </si>
  <si>
    <t>128</t>
  </si>
  <si>
    <t>63152099</t>
  </si>
  <si>
    <t>pás tepelně izolační univerzální λ=0,032-0,033 tl 100mm</t>
  </si>
  <si>
    <t>-587454033</t>
  </si>
  <si>
    <t>1,416*1,03</t>
  </si>
  <si>
    <t>129</t>
  </si>
  <si>
    <t>63152108</t>
  </si>
  <si>
    <t>pás tepelně izolační univerzální λ=0,032-0,033 tl 200mm</t>
  </si>
  <si>
    <t>1614023071</t>
  </si>
  <si>
    <t>130</t>
  </si>
  <si>
    <t>713131141</t>
  </si>
  <si>
    <t>Montáž izolace tepelné stěn lepením celoplošně rohoží, pásů, dílců, desek</t>
  </si>
  <si>
    <t>1065594309</t>
  </si>
  <si>
    <t>https://podminky.urs.cz/item/CS_URS_2024_01/713131141</t>
  </si>
  <si>
    <t>"hlava atiky"</t>
  </si>
  <si>
    <t>(2,26*2+1,967)*0,15</t>
  </si>
  <si>
    <t>131</t>
  </si>
  <si>
    <t>28372326</t>
  </si>
  <si>
    <t>deska EPS 150 pro konstrukce s vysokým zatížením λ=0,035</t>
  </si>
  <si>
    <t>1384077282</t>
  </si>
  <si>
    <t>"spádová deska 50-70mm"</t>
  </si>
  <si>
    <t>(2,26*2+1,967)*0,15*(0,05+0,07)*0,5*1,25</t>
  </si>
  <si>
    <t>132</t>
  </si>
  <si>
    <t>998713313</t>
  </si>
  <si>
    <t>Přesun hmot procentní pro izolace tepelné ruční v objektech v přes 12 do 24 m</t>
  </si>
  <si>
    <t>-1614714444</t>
  </si>
  <si>
    <t>https://podminky.urs.cz/item/CS_URS_2024_01/998713313</t>
  </si>
  <si>
    <t>133</t>
  </si>
  <si>
    <t>998713319</t>
  </si>
  <si>
    <t>Příplatek k ručnímu přesunu hmot procentnímu pro izolace tepelné za zvětšený přesun ZKD 50 m</t>
  </si>
  <si>
    <t>2089427018</t>
  </si>
  <si>
    <t>https://podminky.urs.cz/item/CS_URS_2024_01/998713319</t>
  </si>
  <si>
    <t>740</t>
  </si>
  <si>
    <t>Elektromontáže - zkoušky a revize</t>
  </si>
  <si>
    <t>134</t>
  </si>
  <si>
    <t>210280002</t>
  </si>
  <si>
    <t>Zkoušky a prohlídky el rozvodů a zařízení celková prohlídka pro objem montážních prací přes 100 do 500 tis Kč</t>
  </si>
  <si>
    <t>-303907225</t>
  </si>
  <si>
    <t>https://podminky.urs.cz/item/CS_URS_2024_01/210280002</t>
  </si>
  <si>
    <t>741</t>
  </si>
  <si>
    <t>Elektroinstalace - silnoproud</t>
  </si>
  <si>
    <t>135</t>
  </si>
  <si>
    <t>741-001</t>
  </si>
  <si>
    <t>D+MTŽ svítidla F - přisazené LED, opálový PMMA kryt, pr. 300mm, 1xLED, 18W, 2300lm, Ra80, 4000K</t>
  </si>
  <si>
    <t>-537751085</t>
  </si>
  <si>
    <t>136</t>
  </si>
  <si>
    <t>741110501</t>
  </si>
  <si>
    <t>Montáž lišta a kanálek protahovací šířky do 60 mm</t>
  </si>
  <si>
    <t>-904737589</t>
  </si>
  <si>
    <t>137</t>
  </si>
  <si>
    <t>34571004</t>
  </si>
  <si>
    <t>lišta elektroinstalační hranatá PVC 20x20mm</t>
  </si>
  <si>
    <t>1656106519</t>
  </si>
  <si>
    <t>45*1,05</t>
  </si>
  <si>
    <t>138</t>
  </si>
  <si>
    <t>741112061</t>
  </si>
  <si>
    <t>Montáž krabice přístrojová zapuštěná plastová kruhová</t>
  </si>
  <si>
    <t>1455487409</t>
  </si>
  <si>
    <t>139</t>
  </si>
  <si>
    <t>34571450</t>
  </si>
  <si>
    <t>krabice pod omítku PVC přístrojová kruhová D 70mm</t>
  </si>
  <si>
    <t>-716461883</t>
  </si>
  <si>
    <t>140</t>
  </si>
  <si>
    <t>741122011</t>
  </si>
  <si>
    <t>Montáž kabel Cu bez ukončení uložený pod omítku plný kulatý 2x1,5 až 2,5 mm2 (např. CYKY)</t>
  </si>
  <si>
    <t>83262877</t>
  </si>
  <si>
    <t>"3x1,5" 50,0</t>
  </si>
  <si>
    <t>"3x2,5" 50,0</t>
  </si>
  <si>
    <t>141</t>
  </si>
  <si>
    <t>34111030</t>
  </si>
  <si>
    <t>kabel instalační jádro Cu plné izolace PVC plášť PVC 450/750V (CYKY) 3x1,5mm2</t>
  </si>
  <si>
    <t>1254598442</t>
  </si>
  <si>
    <t>50,0*1,15</t>
  </si>
  <si>
    <t>142</t>
  </si>
  <si>
    <t>34111036</t>
  </si>
  <si>
    <t>kabel instalační jádro Cu plné izolace PVC plášť PVC 450/750V (CYKY) 3x2,5mm2</t>
  </si>
  <si>
    <t>-147088309</t>
  </si>
  <si>
    <t>143</t>
  </si>
  <si>
    <t>741122032</t>
  </si>
  <si>
    <t>Montáž kabel Cu bez ukončení uložený pod omítku plný kulatý 5x4 až 6 mm2 (např. CYKY)</t>
  </si>
  <si>
    <t>1286292305</t>
  </si>
  <si>
    <t>"5x4" 25,0</t>
  </si>
  <si>
    <t>144</t>
  </si>
  <si>
    <t>34111098</t>
  </si>
  <si>
    <t>kabel instalační jádro Cu plné izolace PVC plášť PVC 450/750V (CYKY) 5x4mm2</t>
  </si>
  <si>
    <t>1948687745</t>
  </si>
  <si>
    <t>25,0*1,15</t>
  </si>
  <si>
    <t>145</t>
  </si>
  <si>
    <t>741130004</t>
  </si>
  <si>
    <t>Ukončení vodič izolovaný do 6 mm2 v rozváděči nebo na přístroji</t>
  </si>
  <si>
    <t>2056364380</t>
  </si>
  <si>
    <t>146</t>
  </si>
  <si>
    <t>741132145</t>
  </si>
  <si>
    <t>Ukončení kabelů 5x1,5 až 4 mm2 smršťovací záklopkou nebo páskem bez letování</t>
  </si>
  <si>
    <t>-1318998975</t>
  </si>
  <si>
    <t>147</t>
  </si>
  <si>
    <t>741210001</t>
  </si>
  <si>
    <t>Montáž rozvodnice oceloplechová nebo plastová běžná do 20 kg</t>
  </si>
  <si>
    <t>-491677707</t>
  </si>
  <si>
    <t>"REV" 1</t>
  </si>
  <si>
    <t>148</t>
  </si>
  <si>
    <t>35711030</t>
  </si>
  <si>
    <t>rozvodnice nástěnná, plné dveře, IP65, vč. výzbroje</t>
  </si>
  <si>
    <t>-1346643714</t>
  </si>
  <si>
    <t>149</t>
  </si>
  <si>
    <t>357110301</t>
  </si>
  <si>
    <t>387515394</t>
  </si>
  <si>
    <t>"ERV" 1</t>
  </si>
  <si>
    <t>150</t>
  </si>
  <si>
    <t>357110302</t>
  </si>
  <si>
    <t>1210420353</t>
  </si>
  <si>
    <t>"ER01" 1</t>
  </si>
  <si>
    <t>151</t>
  </si>
  <si>
    <t>741210002</t>
  </si>
  <si>
    <t>Montáž rozvodnice oceloplechová nebo plastová běžná do 50 kg</t>
  </si>
  <si>
    <t>1789801626</t>
  </si>
  <si>
    <t>https://podminky.urs.cz/item/CS_URS_2024_01/741210002</t>
  </si>
  <si>
    <t>152</t>
  </si>
  <si>
    <t>741310001</t>
  </si>
  <si>
    <t>Montáž spínač nástěnný 1-jednopólový prostředí normální se zapojením vodičů</t>
  </si>
  <si>
    <t>1224951839</t>
  </si>
  <si>
    <t>"ve výtahové šachtě" 1</t>
  </si>
  <si>
    <t>153</t>
  </si>
  <si>
    <t>34535000</t>
  </si>
  <si>
    <t>spínač kompletní, zápustný, jednopólový, řazení 1, šroubové svorky</t>
  </si>
  <si>
    <t>308019246</t>
  </si>
  <si>
    <t>154</t>
  </si>
  <si>
    <t>34539059</t>
  </si>
  <si>
    <t>rámeček jednonásobný</t>
  </si>
  <si>
    <t>1490372056</t>
  </si>
  <si>
    <t>155</t>
  </si>
  <si>
    <t>741310022</t>
  </si>
  <si>
    <t>Montáž přepínač nástěnný 6-střídavý prostředí normální se zapojením vodičů</t>
  </si>
  <si>
    <t>70480113</t>
  </si>
  <si>
    <t>156</t>
  </si>
  <si>
    <t>34535003</t>
  </si>
  <si>
    <t>přepínač střídavý kompletní, zápustný, řazení 6, šroubové svorky</t>
  </si>
  <si>
    <t>969101804</t>
  </si>
  <si>
    <t>157</t>
  </si>
  <si>
    <t>1123699333</t>
  </si>
  <si>
    <t>158</t>
  </si>
  <si>
    <t>741310025</t>
  </si>
  <si>
    <t>Montáž přepínač nástěnný 7-křížový prostředí normální se zapojením vodičů</t>
  </si>
  <si>
    <t>955311315</t>
  </si>
  <si>
    <t>https://podminky.urs.cz/item/CS_URS_2024_01/741310025</t>
  </si>
  <si>
    <t>159</t>
  </si>
  <si>
    <t>34535020</t>
  </si>
  <si>
    <t>přepínač nástěnný křížový, řazení 7, IP44, šroubové svorky</t>
  </si>
  <si>
    <t>189897840</t>
  </si>
  <si>
    <t>160</t>
  </si>
  <si>
    <t>-116276181</t>
  </si>
  <si>
    <t>161</t>
  </si>
  <si>
    <t>741313001</t>
  </si>
  <si>
    <t>Montáž zásuvka (polo)zapuštěná bezšroubové připojení 2P+PE se zapojením vodičů</t>
  </si>
  <si>
    <t>195003952</t>
  </si>
  <si>
    <t>https://podminky.urs.cz/item/CS_URS_2024_01/741313001</t>
  </si>
  <si>
    <t>"ve výtahové šachtě" 5</t>
  </si>
  <si>
    <t>162</t>
  </si>
  <si>
    <t>34555241</t>
  </si>
  <si>
    <t>přístroj zásuvky zápustné jednonásobné, krytka s clonkami, bezšroubové svorky</t>
  </si>
  <si>
    <t>830095304</t>
  </si>
  <si>
    <t>163</t>
  </si>
  <si>
    <t>-420519475</t>
  </si>
  <si>
    <t>164</t>
  </si>
  <si>
    <t>741372062</t>
  </si>
  <si>
    <t>Montáž svítidlo LED interiérové přisazené stropní hranaté nebo kruhové přes 0,09 do 0,36 m2 se zapojením vodičů vč. dodávky svirtidla LED 18W</t>
  </si>
  <si>
    <t>-1623959622</t>
  </si>
  <si>
    <t>165</t>
  </si>
  <si>
    <t>741811020-R</t>
  </si>
  <si>
    <t>Oživení rozvaděče s běžnou výstrojí</t>
  </si>
  <si>
    <t>569123652</t>
  </si>
  <si>
    <t>166</t>
  </si>
  <si>
    <t>741811023-R</t>
  </si>
  <si>
    <t>Zapojení skříně HOP vč. dodávky</t>
  </si>
  <si>
    <t>-149460571</t>
  </si>
  <si>
    <t>167</t>
  </si>
  <si>
    <t>998741203</t>
  </si>
  <si>
    <t>Přesun hmot procentní pro silnoproud v objektech v přes 12 do 24 m</t>
  </si>
  <si>
    <t>860713322</t>
  </si>
  <si>
    <t>https://podminky.urs.cz/item/CS_URS_2024_01/998741203</t>
  </si>
  <si>
    <t>168</t>
  </si>
  <si>
    <t>998741292</t>
  </si>
  <si>
    <t>Příplatek k přesunu hmot procentní 741 za zvětšený přesun do 100 m</t>
  </si>
  <si>
    <t>-727878474</t>
  </si>
  <si>
    <t>169</t>
  </si>
  <si>
    <t>998741300</t>
  </si>
  <si>
    <t>Podružný materiál</t>
  </si>
  <si>
    <t>837110847</t>
  </si>
  <si>
    <t>751</t>
  </si>
  <si>
    <t>Vzduchotechnika</t>
  </si>
  <si>
    <t>170</t>
  </si>
  <si>
    <t>751398052</t>
  </si>
  <si>
    <t>Montáž protidešťové žaluzie nebo žaluziové klapky na čtyřhranné potrubí přes 0,150 do 0,300 m2</t>
  </si>
  <si>
    <t>1329441208</t>
  </si>
  <si>
    <t>https://podminky.urs.cz/item/CS_URS_2024_01/751398052</t>
  </si>
  <si>
    <t>"ventilační mřížka 400x400mm"</t>
  </si>
  <si>
    <t>171</t>
  </si>
  <si>
    <t>429729651</t>
  </si>
  <si>
    <t>žaluzie protidešťová samočinná UV odolný plast šedá,rám kovový 400x400mm - označeí V</t>
  </si>
  <si>
    <t>-719075684</t>
  </si>
  <si>
    <t>172</t>
  </si>
  <si>
    <t>751691111</t>
  </si>
  <si>
    <t>Zaregulování systému vzduchotechnického zařízení - 1 koncový (distribuční) prvek</t>
  </si>
  <si>
    <t>555027206</t>
  </si>
  <si>
    <t>https://podminky.urs.cz/item/CS_URS_2024_01/751691111</t>
  </si>
  <si>
    <t>173</t>
  </si>
  <si>
    <t>751711111</t>
  </si>
  <si>
    <t>Montáž klimatizační jednotky vnitřní nástěnné o výkonu do 3,5 kW</t>
  </si>
  <si>
    <t>1770116688</t>
  </si>
  <si>
    <t>https://podminky.urs.cz/item/CS_URS_2024_01/751711111</t>
  </si>
  <si>
    <t>174</t>
  </si>
  <si>
    <t>42952001</t>
  </si>
  <si>
    <t>jednotka klimatizační nástěnná o výkonu do 3,5kW</t>
  </si>
  <si>
    <t>-1438533046</t>
  </si>
  <si>
    <t>175</t>
  </si>
  <si>
    <t>751721111</t>
  </si>
  <si>
    <t>Montáž klimatizační jednotky venkovní s jednofázovým napájením do 2 vnitřních jednotek</t>
  </si>
  <si>
    <t>-1232667838</t>
  </si>
  <si>
    <t>https://podminky.urs.cz/item/CS_URS_2024_01/751721111</t>
  </si>
  <si>
    <t>176</t>
  </si>
  <si>
    <t>42952015</t>
  </si>
  <si>
    <t>jednotka klimatizační venkovní jednofázové napájení do 2 vnitřních jednotek o výkonu do 5,5kW</t>
  </si>
  <si>
    <t>-1098938526</t>
  </si>
  <si>
    <t>177</t>
  </si>
  <si>
    <t>751791121</t>
  </si>
  <si>
    <t>Montáž dvojice napojovacího měděného potrubí předizolovaného 6-10 (1/4" x 3/8")</t>
  </si>
  <si>
    <t>-1339257765</t>
  </si>
  <si>
    <t>https://podminky.urs.cz/item/CS_URS_2024_01/751791121</t>
  </si>
  <si>
    <t>6,</t>
  </si>
  <si>
    <t>178</t>
  </si>
  <si>
    <t>42981913</t>
  </si>
  <si>
    <t>trubka dvojitě předizolovaná Cu 1/4" -3/8" (6-10 mm), stěna tl 0,8/0,8mm, izolace 9 mm</t>
  </si>
  <si>
    <t>337441981</t>
  </si>
  <si>
    <t>6,0*1,03</t>
  </si>
  <si>
    <t>179</t>
  </si>
  <si>
    <t>998751312</t>
  </si>
  <si>
    <t>Přesun hmot procentní pro vzduchotechniku ruční v objektech v přes 12 do 24 m</t>
  </si>
  <si>
    <t>872367499</t>
  </si>
  <si>
    <t>https://podminky.urs.cz/item/CS_URS_2024_01/998751312</t>
  </si>
  <si>
    <t>180</t>
  </si>
  <si>
    <t>998751319</t>
  </si>
  <si>
    <t>Příplatek k ručnímu přesunu hmot procentnímu pro vzduchotechniku za zvětšený přesun za ZKD 50 m</t>
  </si>
  <si>
    <t>1271115458</t>
  </si>
  <si>
    <t>https://podminky.urs.cz/item/CS_URS_2024_01/998751319</t>
  </si>
  <si>
    <t>762</t>
  </si>
  <si>
    <t>Konstrukce tesařské</t>
  </si>
  <si>
    <t>181</t>
  </si>
  <si>
    <t>762-001</t>
  </si>
  <si>
    <t>D+MTŽ vodovzdorné překližky tl.21mm na hlavu atiky, ukotvení šrouby do betonu 2ks a 500mm, ošetření řezaných hran překližky voděodolným nátěrem, lepení  voděodolným lepidlem</t>
  </si>
  <si>
    <t>359202485</t>
  </si>
  <si>
    <t>182</t>
  </si>
  <si>
    <t>998762313</t>
  </si>
  <si>
    <t>Přesun hmot procentní pro kce tesařské ruční v objektech v přes 12 do 24 m</t>
  </si>
  <si>
    <t>1115961430</t>
  </si>
  <si>
    <t>https://podminky.urs.cz/item/CS_URS_2024_01/998762313</t>
  </si>
  <si>
    <t>183</t>
  </si>
  <si>
    <t>998762319</t>
  </si>
  <si>
    <t>Příplatek k ručnímu přesunu hmot procentnímu pro kce tesařské za zvětšený přesun ZKD 50 m</t>
  </si>
  <si>
    <t>415509881</t>
  </si>
  <si>
    <t>https://podminky.urs.cz/item/CS_URS_2024_01/998762319</t>
  </si>
  <si>
    <t>763</t>
  </si>
  <si>
    <t>Konstrukce suché výstavby</t>
  </si>
  <si>
    <t>184</t>
  </si>
  <si>
    <t>763111323</t>
  </si>
  <si>
    <t>SDK příčka tl 100 mm profil CW+UW 75 desky 1xDF 12,5 s izolací EI 45 Rw do 49 dB</t>
  </si>
  <si>
    <t>1747773916</t>
  </si>
  <si>
    <t>https://podminky.urs.cz/item/CS_URS_2024_01/763111323</t>
  </si>
  <si>
    <t>2,85*2,65-0,9*2,0</t>
  </si>
  <si>
    <t>185</t>
  </si>
  <si>
    <t>763164544</t>
  </si>
  <si>
    <t>SDK obklad kcí tvaru L š do 0,8 m desky 2xDFRIEH2 12,5</t>
  </si>
  <si>
    <t>-1346235867</t>
  </si>
  <si>
    <t>https://podminky.urs.cz/item/CS_URS_2024_01/763164544</t>
  </si>
  <si>
    <t>"1.NP" 1,18</t>
  </si>
  <si>
    <t>"2.NP" 1,18</t>
  </si>
  <si>
    <t>"3.NP" 1,18</t>
  </si>
  <si>
    <t>"4.NP" 1,18</t>
  </si>
  <si>
    <t>186</t>
  </si>
  <si>
    <t>763181311</t>
  </si>
  <si>
    <t>Montáž jednokřídlové kovové zárubně do SDK příčky</t>
  </si>
  <si>
    <t>1236116060</t>
  </si>
  <si>
    <t>https://podminky.urs.cz/item/CS_URS_2024_01/763181311</t>
  </si>
  <si>
    <t>"90/100" 1</t>
  </si>
  <si>
    <t>187</t>
  </si>
  <si>
    <t>55331591</t>
  </si>
  <si>
    <t>zárubeň jednokřídlá ocelová pro sádrokartonové příčky tl stěny 75-100mm rozměru 900/1970, 2100mm</t>
  </si>
  <si>
    <t>392029339</t>
  </si>
  <si>
    <t>188</t>
  </si>
  <si>
    <t>998763513</t>
  </si>
  <si>
    <t>Přesun hmot procentní pro konstrukce montované z desek ruční v objektech v přes 12 do 24 m</t>
  </si>
  <si>
    <t>-1663471733</t>
  </si>
  <si>
    <t>https://podminky.urs.cz/item/CS_URS_2024_01/998763513</t>
  </si>
  <si>
    <t>189</t>
  </si>
  <si>
    <t>998763519</t>
  </si>
  <si>
    <t>Příplatek k ručnímu přesunu hmot procentnímu pro konstrukce montované z desek za zvětšený přesun ZKD 50 m</t>
  </si>
  <si>
    <t>1942391245</t>
  </si>
  <si>
    <t>https://podminky.urs.cz/item/CS_URS_2024_01/998763519</t>
  </si>
  <si>
    <t>764</t>
  </si>
  <si>
    <t>Konstrukce klempířské</t>
  </si>
  <si>
    <t>190</t>
  </si>
  <si>
    <t>764001901</t>
  </si>
  <si>
    <t>Napojení klempířských konstrukcí na stávající délky spoje do 0,5 m</t>
  </si>
  <si>
    <t>-572321833</t>
  </si>
  <si>
    <t>https://podminky.urs.cz/item/CS_URS_2024_01/764001901</t>
  </si>
  <si>
    <t>"oplechování atky"</t>
  </si>
  <si>
    <t>191</t>
  </si>
  <si>
    <t>764002841</t>
  </si>
  <si>
    <t>Demontáž oplechování horních ploch zdí a nadezdívek do suti</t>
  </si>
  <si>
    <t>1437876433</t>
  </si>
  <si>
    <t>https://podminky.urs.cz/item/CS_URS_2024_01/764002841</t>
  </si>
  <si>
    <t>"atika!</t>
  </si>
  <si>
    <t>2,28</t>
  </si>
  <si>
    <t>192</t>
  </si>
  <si>
    <t>764002851</t>
  </si>
  <si>
    <t>Demontáž oplechování parapetů do suti</t>
  </si>
  <si>
    <t>-792602854</t>
  </si>
  <si>
    <t>https://podminky.urs.cz/item/CS_URS_2024_01/764002851</t>
  </si>
  <si>
    <t>"1,5x0,6 - 1ks" 1,5</t>
  </si>
  <si>
    <t>"1,5x1,5 - 4ks" 1,5*4</t>
  </si>
  <si>
    <t>193</t>
  </si>
  <si>
    <t>764-001</t>
  </si>
  <si>
    <t>D+MTŽ oplechování atiky, PZ plech s povrchovou úpravou, tl.0,7mm, rš 352mm - K1</t>
  </si>
  <si>
    <t>-1989145099</t>
  </si>
  <si>
    <t>2,56*2+1,967</t>
  </si>
  <si>
    <t>194</t>
  </si>
  <si>
    <t>764-002</t>
  </si>
  <si>
    <t>D+MTŽ oplechování atiky, PZ plech s povrchovou úpravou, tl.0,7mm, rš 144mm kotvené 2ks šroubů do vodovzdorné překližky a 250mm - K2</t>
  </si>
  <si>
    <t>-11760943</t>
  </si>
  <si>
    <t>2,56*2+2,267</t>
  </si>
  <si>
    <t>195</t>
  </si>
  <si>
    <t>764-003</t>
  </si>
  <si>
    <t>D+MTŽ oplechování atiky, PZ plech s povrchovou úpravou, tl.0,7mm, rš 98mmkotvené 2ks šroubů do vodovzdorné překližky a 250mm - K3</t>
  </si>
  <si>
    <t>-1659715836</t>
  </si>
  <si>
    <t>2,41*2+1,967</t>
  </si>
  <si>
    <t>196</t>
  </si>
  <si>
    <t>998764313</t>
  </si>
  <si>
    <t>Přesun hmot procentní pro konstrukce klempířské ruční v objektech v přes 12 do 24 m</t>
  </si>
  <si>
    <t>-1641422241</t>
  </si>
  <si>
    <t>https://podminky.urs.cz/item/CS_URS_2024_01/998764313</t>
  </si>
  <si>
    <t>197</t>
  </si>
  <si>
    <t>998764319</t>
  </si>
  <si>
    <t>Příplatek k ručnímu přesunu hmot procentnímu pro konstrukce klempířské za zvětšený přesun ZKD 50 m</t>
  </si>
  <si>
    <t>825083735</t>
  </si>
  <si>
    <t>https://podminky.urs.cz/item/CS_URS_2024_01/998764319</t>
  </si>
  <si>
    <t>766</t>
  </si>
  <si>
    <t xml:space="preserve"> Konstrukce truhlářské</t>
  </si>
  <si>
    <t>198</t>
  </si>
  <si>
    <t>766660002</t>
  </si>
  <si>
    <t>Montáž dveřních křídel otvíravých jednokřídlových š přes 0,8 m do ocelové zárubně</t>
  </si>
  <si>
    <t>-966382564</t>
  </si>
  <si>
    <t>https://podminky.urs.cz/item/CS_URS_2024_01/766660002</t>
  </si>
  <si>
    <t>"D1 - 90" 1</t>
  </si>
  <si>
    <t>199</t>
  </si>
  <si>
    <t>61162087</t>
  </si>
  <si>
    <t>dveře jednokřídlé dřevotřískové povrch laminátový plné 900x1970-2100mm</t>
  </si>
  <si>
    <t>-648089067</t>
  </si>
  <si>
    <t>"D1" 1</t>
  </si>
  <si>
    <t>200</t>
  </si>
  <si>
    <t>766660021</t>
  </si>
  <si>
    <t>Montáž dveřních křídel otvíravých jednokřídlových š do 0,8 m požárních do ocelové zárubně</t>
  </si>
  <si>
    <t>-1269584000</t>
  </si>
  <si>
    <t>https://podminky.urs.cz/item/CS_URS_2024_01/766660021</t>
  </si>
  <si>
    <t>"D4 - 80" 1</t>
  </si>
  <si>
    <t>"D5 - 80" 1</t>
  </si>
  <si>
    <t>201</t>
  </si>
  <si>
    <t>61165339</t>
  </si>
  <si>
    <t>dveře jednokřídlé dřevotřískové protipožární EI (EW) 30 D3 povrch lakovaný plné 800x1970-2100mm</t>
  </si>
  <si>
    <t>-2092442216</t>
  </si>
  <si>
    <t>202</t>
  </si>
  <si>
    <t>766660728</t>
  </si>
  <si>
    <t>Montáž dveřního interiérového kování - zámku</t>
  </si>
  <si>
    <t>-107516505</t>
  </si>
  <si>
    <t>https://podminky.urs.cz/item/CS_URS_2024_01/766660728</t>
  </si>
  <si>
    <t>203</t>
  </si>
  <si>
    <t>54964151</t>
  </si>
  <si>
    <t>vložka cylindrická 45+90</t>
  </si>
  <si>
    <t>542643901</t>
  </si>
  <si>
    <t>204</t>
  </si>
  <si>
    <t>54924008</t>
  </si>
  <si>
    <t>zámek zadlabací vložkový pravolevý rozteč 90x45mm</t>
  </si>
  <si>
    <t>1986727337</t>
  </si>
  <si>
    <t>205</t>
  </si>
  <si>
    <t>766660729</t>
  </si>
  <si>
    <t>Montáž dveřního interiérového kování - štítku s klikou</t>
  </si>
  <si>
    <t>19836697</t>
  </si>
  <si>
    <t>https://podminky.urs.cz/item/CS_URS_2024_01/766660729</t>
  </si>
  <si>
    <t>206</t>
  </si>
  <si>
    <t>54914121</t>
  </si>
  <si>
    <t>kování nerezové klika/klika</t>
  </si>
  <si>
    <t>-1512058844</t>
  </si>
  <si>
    <t>207</t>
  </si>
  <si>
    <t>766662811</t>
  </si>
  <si>
    <t>Demontáž dveřních prahů u dveří jednokřídlových k opětovnému použití</t>
  </si>
  <si>
    <t>2142007307</t>
  </si>
  <si>
    <t>https://podminky.urs.cz/item/CS_URS_2024_01/766662811</t>
  </si>
  <si>
    <t>"80 - 2ks" 2</t>
  </si>
  <si>
    <t>208</t>
  </si>
  <si>
    <t>766691811</t>
  </si>
  <si>
    <t>Demontáž parapetních desek dřevěných nebo plastových šířky do 300 mm</t>
  </si>
  <si>
    <t>-819823723</t>
  </si>
  <si>
    <t>https://podminky.urs.cz/item/CS_URS_2024_01/766691811</t>
  </si>
  <si>
    <t>209</t>
  </si>
  <si>
    <t>766691914</t>
  </si>
  <si>
    <t>Vyvěšení nebo zavěšení dřevěných křídel dveří pl do 2 m2</t>
  </si>
  <si>
    <t>864773814</t>
  </si>
  <si>
    <t>https://podminky.urs.cz/item/CS_URS_2024_01/766691914</t>
  </si>
  <si>
    <t>210</t>
  </si>
  <si>
    <t>766695212</t>
  </si>
  <si>
    <t>Montáž truhlářských prahů dveří jednokřídlových š do 10 cm</t>
  </si>
  <si>
    <t>-15602008</t>
  </si>
  <si>
    <t>https://podminky.urs.cz/item/CS_URS_2024_01/766695212</t>
  </si>
  <si>
    <t>"90" 1</t>
  </si>
  <si>
    <t>211</t>
  </si>
  <si>
    <t>61187176</t>
  </si>
  <si>
    <t>práh dveřní dřevěný dubový tl 20mm dl 920mm š 100mm</t>
  </si>
  <si>
    <t>1787815792</t>
  </si>
  <si>
    <t>212</t>
  </si>
  <si>
    <t>766695213</t>
  </si>
  <si>
    <t>Montáž truhlářských prahů dveří jednokřídlových š přes 10 cm</t>
  </si>
  <si>
    <t>1286185135</t>
  </si>
  <si>
    <t>https://podminky.urs.cz/item/CS_URS_2024_01/766695213</t>
  </si>
  <si>
    <t>213</t>
  </si>
  <si>
    <t>61187161</t>
  </si>
  <si>
    <t>práh dveřní dřevěný dubový tl 20mm dl 820mm š 150mm</t>
  </si>
  <si>
    <t>-1627148401</t>
  </si>
  <si>
    <t>214</t>
  </si>
  <si>
    <t>998766313</t>
  </si>
  <si>
    <t>Přesun hmot procentní pro kce truhlářské ruční v objektech v přes 12 do 24 m</t>
  </si>
  <si>
    <t>1462866829</t>
  </si>
  <si>
    <t>https://podminky.urs.cz/item/CS_URS_2024_01/998766313</t>
  </si>
  <si>
    <t>215</t>
  </si>
  <si>
    <t>998766319</t>
  </si>
  <si>
    <t>Příplatek k ručnímu přesunu hmot procentnímu pro kce truhlářské za zvětšený přesun ZKD 50 m</t>
  </si>
  <si>
    <t>-566257067</t>
  </si>
  <si>
    <t>https://podminky.urs.cz/item/CS_URS_2024_01/998766319</t>
  </si>
  <si>
    <t>767</t>
  </si>
  <si>
    <t>Konstrukce zámečnické</t>
  </si>
  <si>
    <t>216</t>
  </si>
  <si>
    <t>767161823</t>
  </si>
  <si>
    <t>Demontáž zábradlí schodišťového nerozebíratelného hmotnosti 1 m zábradlí do 20 kg do suti</t>
  </si>
  <si>
    <t>1351503596</t>
  </si>
  <si>
    <t>https://podminky.urs.cz/item/CS_URS_2024_01/767161823</t>
  </si>
  <si>
    <t>2,85*8</t>
  </si>
  <si>
    <t>0,075*5</t>
  </si>
  <si>
    <t>2,85+1,663</t>
  </si>
  <si>
    <t>1,725</t>
  </si>
  <si>
    <t>217</t>
  </si>
  <si>
    <t>767-001</t>
  </si>
  <si>
    <t>D+MTŽ nového zábradlí schodiště vč. pomocných konstrukcí ukotvených do ŽB schodiště a stěn, spojovacího materiálu, SDK desek</t>
  </si>
  <si>
    <t>1576364880</t>
  </si>
  <si>
    <t>"prvky Z2-Z9"</t>
  </si>
  <si>
    <t>218</t>
  </si>
  <si>
    <t>767640322</t>
  </si>
  <si>
    <t>Montáž dveří ocelových nebo hliníkových vnitřních dvoukřídlových</t>
  </si>
  <si>
    <t>-930963619</t>
  </si>
  <si>
    <t>https://podminky.urs.cz/item/CS_URS_2024_01/767640322</t>
  </si>
  <si>
    <t>"D2" 1</t>
  </si>
  <si>
    <t>"D3" 1</t>
  </si>
  <si>
    <t>219</t>
  </si>
  <si>
    <t>553413371</t>
  </si>
  <si>
    <t>dveře jednokřídlé Al prosklené s nadsvětlíkem max rozměru otvoru 4,0m2</t>
  </si>
  <si>
    <t>922366389</t>
  </si>
  <si>
    <t>"D3 - 4ks" 1,65*2,4*4</t>
  </si>
  <si>
    <t>220</t>
  </si>
  <si>
    <t>553413372</t>
  </si>
  <si>
    <t>dveře jednokřídlé Al prosklené s nadsvětlíkem max rozměru otvoru 5,0m2</t>
  </si>
  <si>
    <t>1369159495</t>
  </si>
  <si>
    <t>"D2" 1,65*2,65</t>
  </si>
  <si>
    <t>221</t>
  </si>
  <si>
    <t>998767313</t>
  </si>
  <si>
    <t>Přesun hmot procentní pro zámečnické konstrukce ruční v objektech v přes 12 do 24 m</t>
  </si>
  <si>
    <t>441163808</t>
  </si>
  <si>
    <t>https://podminky.urs.cz/item/CS_URS_2024_01/998767313</t>
  </si>
  <si>
    <t>222</t>
  </si>
  <si>
    <t>998767319</t>
  </si>
  <si>
    <t>Příplatek k ručnímu přesunu hmot procentnímu pro zámečnické konstrukce za zvětšený přesun ZKD 50 m</t>
  </si>
  <si>
    <t>1994971850</t>
  </si>
  <si>
    <t>https://podminky.urs.cz/item/CS_URS_2024_01/998767319</t>
  </si>
  <si>
    <t>776</t>
  </si>
  <si>
    <t>Podlahy povlakové</t>
  </si>
  <si>
    <t>223</t>
  </si>
  <si>
    <t>776111117</t>
  </si>
  <si>
    <t>Broušení stávajícího podkladu povlakových podlah diamantovým kotoučem</t>
  </si>
  <si>
    <t>1945585428</t>
  </si>
  <si>
    <t>https://podminky.urs.cz/item/CS_URS_2024_01/776111117</t>
  </si>
  <si>
    <t>"1.PP-4.NP"</t>
  </si>
  <si>
    <t>1,18*0,3*5</t>
  </si>
  <si>
    <t>"026" 5,98</t>
  </si>
  <si>
    <t>"102" 46,41</t>
  </si>
  <si>
    <t>"113" 5,48</t>
  </si>
  <si>
    <t>"131" 2,875*1,65+1,18*0,538</t>
  </si>
  <si>
    <t>"202" 42,36</t>
  </si>
  <si>
    <t>"241" 5,48</t>
  </si>
  <si>
    <t>"302" 42,36</t>
  </si>
  <si>
    <t>"341" 5,48</t>
  </si>
  <si>
    <t>"402" 42,36</t>
  </si>
  <si>
    <t>"441" 5,48</t>
  </si>
  <si>
    <t>224</t>
  </si>
  <si>
    <t>776111311</t>
  </si>
  <si>
    <t>Vysátí podkladu povlakových podlah</t>
  </si>
  <si>
    <t>-64255809</t>
  </si>
  <si>
    <t>https://podminky.urs.cz/item/CS_URS_2024_01/776111311</t>
  </si>
  <si>
    <t>225</t>
  </si>
  <si>
    <t>776121321</t>
  </si>
  <si>
    <t>Neředěná penetrace savého podkladu povlakových podlah</t>
  </si>
  <si>
    <t>-313150938</t>
  </si>
  <si>
    <t>https://podminky.urs.cz/item/CS_URS_2024_01/776121321</t>
  </si>
  <si>
    <t>226</t>
  </si>
  <si>
    <t>776141112</t>
  </si>
  <si>
    <t>Stěrka podlahová nivelační pro vyrovnání podkladu povlakových podlah pevnosti 20 MPa tl přes 3 do 5 mm</t>
  </si>
  <si>
    <t>-659771732</t>
  </si>
  <si>
    <t>https://podminky.urs.cz/item/CS_URS_2024_01/776141112</t>
  </si>
  <si>
    <t>227</t>
  </si>
  <si>
    <t>776201811</t>
  </si>
  <si>
    <t>Demontáž lepených povlakových podlah bez podložky ručně</t>
  </si>
  <si>
    <t>1939425544</t>
  </si>
  <si>
    <t>https://podminky.urs.cz/item/CS_URS_2024_01/776201811</t>
  </si>
  <si>
    <t>"002" 1,65*0,08</t>
  </si>
  <si>
    <t>"012" 2,85*0,1</t>
  </si>
  <si>
    <t>"026" 5,98+1,65*0,1</t>
  </si>
  <si>
    <t>"102" 27,56</t>
  </si>
  <si>
    <t>"113" 5,48+1,65*0,1</t>
  </si>
  <si>
    <t>"131" 11,8</t>
  </si>
  <si>
    <t>"202" 47,27</t>
  </si>
  <si>
    <t>"241" 5,48+1,65*0,1</t>
  </si>
  <si>
    <t>"302" 47,27</t>
  </si>
  <si>
    <t>"341" 5,48+1,65*0,1</t>
  </si>
  <si>
    <t>"402" 47,27</t>
  </si>
  <si>
    <t>"441" 5,48+1,65*0,1</t>
  </si>
  <si>
    <t>228</t>
  </si>
  <si>
    <t>776221111</t>
  </si>
  <si>
    <t>Lepení pásů z PVC standardním lepidlem</t>
  </si>
  <si>
    <t>970790690</t>
  </si>
  <si>
    <t>https://podminky.urs.cz/item/CS_URS_2024_01/776221111</t>
  </si>
  <si>
    <t>229</t>
  </si>
  <si>
    <t>284111511</t>
  </si>
  <si>
    <t>PVC vinyl heterogenní zátěžová tl 2,00mm nášlapná vrstva 0,70mm, hořlavost Bfl-s1, třída zátěže 31/33, útlum 4dB, bodová zátěž &lt;= 0,10mm, protiskluznost R10</t>
  </si>
  <si>
    <t>-614582148</t>
  </si>
  <si>
    <t>208,539*1,15</t>
  </si>
  <si>
    <t>230</t>
  </si>
  <si>
    <t>776223112</t>
  </si>
  <si>
    <t>Spoj povlakových podlahovin z PVC svařováním za studena</t>
  </si>
  <si>
    <t>-1329818337</t>
  </si>
  <si>
    <t>https://podminky.urs.cz/item/CS_URS_2024_01/776223112</t>
  </si>
  <si>
    <t>1,18*5</t>
  </si>
  <si>
    <t>"026" 1,65+1,18</t>
  </si>
  <si>
    <t>"102" 18,825</t>
  </si>
  <si>
    <t>"113" 1,65+1,18</t>
  </si>
  <si>
    <t>"131" 2,875</t>
  </si>
  <si>
    <t>"202" 25,675</t>
  </si>
  <si>
    <t>"241" 1,65+1,18</t>
  </si>
  <si>
    <t>"302" 25,675</t>
  </si>
  <si>
    <t>"341" 1,65+1,18</t>
  </si>
  <si>
    <t>"402" 25,675</t>
  </si>
  <si>
    <t>"441" 1,65+1,18</t>
  </si>
  <si>
    <t>231</t>
  </si>
  <si>
    <t>776410811</t>
  </si>
  <si>
    <t>Odstranění soklíků a lišt pryžových nebo plastových</t>
  </si>
  <si>
    <t>-289030922</t>
  </si>
  <si>
    <t>https://podminky.urs.cz/item/CS_URS_2024_01/776410811</t>
  </si>
  <si>
    <t>"002" 0,08*2</t>
  </si>
  <si>
    <t>"012" 0,1*2</t>
  </si>
  <si>
    <t>"026" 3,275*2+0,65</t>
  </si>
  <si>
    <t>"102" (14,25*2+1,0*2)-0,8*5-1,45-2,75</t>
  </si>
  <si>
    <t>"113" (2,975*2+1,65)</t>
  </si>
  <si>
    <t>"118" 7,15*2-0,8*2</t>
  </si>
  <si>
    <t>"131" 1,55</t>
  </si>
  <si>
    <t>"202" (28,65*2+1,65*2)-0,8*2-1,45</t>
  </si>
  <si>
    <t>"241" (2,975*2+1,65)</t>
  </si>
  <si>
    <t>"302" (28,65*2+1,65*2)-0,8*2-1,45</t>
  </si>
  <si>
    <t>"341" (2,975*2+1,65)</t>
  </si>
  <si>
    <t>"402" (28,65*2+1,65*2)-0,8*2-1,45</t>
  </si>
  <si>
    <t>"441" (2,975*2+1,65)</t>
  </si>
  <si>
    <t>232</t>
  </si>
  <si>
    <t>776411111</t>
  </si>
  <si>
    <t>Montáž obvodových soklíků výšky do 80 mm</t>
  </si>
  <si>
    <t>1952159796</t>
  </si>
  <si>
    <t>https://podminky.urs.cz/item/CS_URS_2024_01/776411111</t>
  </si>
  <si>
    <t>"026" 3,175*2+1,65-0,8*2-1,18+0,68*2</t>
  </si>
  <si>
    <t>"102" (18,825*2+1,0*2)-0,8*7-1,45-2,75</t>
  </si>
  <si>
    <t>"113" (2,875*2+1,65)-1,18+0,68*2</t>
  </si>
  <si>
    <t>"131" (2,875*2+1,65)-1,18+0,538*2</t>
  </si>
  <si>
    <t>"202" (25,675*2+1,65)-0,8*8-1,45</t>
  </si>
  <si>
    <t>"241" (2,875*2+1,65)-1,18+0,68*2</t>
  </si>
  <si>
    <t>"302" (25,675*2+1,65)-0,8*8-1,45</t>
  </si>
  <si>
    <t>"341" (2,875*2+1,65)-1,18+0,68*2</t>
  </si>
  <si>
    <t>"402" (25,675*2+1,65)-0,8*8-1,45</t>
  </si>
  <si>
    <t>"441" (2,875*2+1,65)-1,18+0,68*2</t>
  </si>
  <si>
    <t>233</t>
  </si>
  <si>
    <t>1013688643</t>
  </si>
  <si>
    <t>209,496*0,08*1,05</t>
  </si>
  <si>
    <t>234</t>
  </si>
  <si>
    <t>998776313</t>
  </si>
  <si>
    <t>Přesun hmot procentní pro podlahy povlakové ruční v objektech v přes 12 do 24 m</t>
  </si>
  <si>
    <t>-674409440</t>
  </si>
  <si>
    <t>https://podminky.urs.cz/item/CS_URS_2024_01/998776313</t>
  </si>
  <si>
    <t>235</t>
  </si>
  <si>
    <t>998776319</t>
  </si>
  <si>
    <t>Příplatek k ručnímu přesunu hmot procentnímu pro podlahy povlakové za zvětšený přesun ZKD 50 m</t>
  </si>
  <si>
    <t>1763192014</t>
  </si>
  <si>
    <t>https://podminky.urs.cz/item/CS_URS_2024_01/998776319</t>
  </si>
  <si>
    <t>783</t>
  </si>
  <si>
    <t>Dokončovací práce - nátěry</t>
  </si>
  <si>
    <t>236</t>
  </si>
  <si>
    <t>783301311</t>
  </si>
  <si>
    <t>Odmaštění zámečnických konstrukcí vodou ředitelným odmašťovačem</t>
  </si>
  <si>
    <t>1793935933</t>
  </si>
  <si>
    <t>https://podminky.urs.cz/item/CS_URS_2024_01/783301311</t>
  </si>
  <si>
    <t>"zárubeň"</t>
  </si>
  <si>
    <t>"Z1 - 90/100" (0,9+2,1*2)*(0,06*2+0,1)</t>
  </si>
  <si>
    <t>"Z10 - 80/150" (0,8+2,1*2)*(0,06*2+0,15)</t>
  </si>
  <si>
    <t>"Z11 - 80/150" (0,8+2,1*2)*(0,06*2+0,15)</t>
  </si>
  <si>
    <t>237</t>
  </si>
  <si>
    <t>783314101</t>
  </si>
  <si>
    <t>Základní jednonásobný syntetický nátěr zámečnických konstrukcí</t>
  </si>
  <si>
    <t>-1089779305</t>
  </si>
  <si>
    <t>https://podminky.urs.cz/item/CS_URS_2024_01/783314101</t>
  </si>
  <si>
    <t>238</t>
  </si>
  <si>
    <t>783317101</t>
  </si>
  <si>
    <t>Krycí jednonásobný syntetický standardní nátěr zámečnických konstrukcí</t>
  </si>
  <si>
    <t>-1078621964</t>
  </si>
  <si>
    <t>https://podminky.urs.cz/item/CS_URS_2024_01/783317101</t>
  </si>
  <si>
    <t>"2 vrstvy" 3,822*2</t>
  </si>
  <si>
    <t>784</t>
  </si>
  <si>
    <t>Dokončovací práce - malby a tapety</t>
  </si>
  <si>
    <t>239</t>
  </si>
  <si>
    <t>784181101</t>
  </si>
  <si>
    <t>Základní akrylátová jednonásobná bezbarvá penetrace podkladu v místnostech v do 3,80 m</t>
  </si>
  <si>
    <t>-1517366659</t>
  </si>
  <si>
    <t>https://podminky.urs.cz/item/CS_URS_2024_01/784181101</t>
  </si>
  <si>
    <t>"012" (4,35*2+2,85*2)*2,65+12,39</t>
  </si>
  <si>
    <t>"013" 2,85*2,65</t>
  </si>
  <si>
    <t>"024" (2,0*2+2,85*2)*2,65+5,7</t>
  </si>
  <si>
    <t>"026" (3,175*2+1,65)*2,65+5,24</t>
  </si>
  <si>
    <t xml:space="preserve">"část chodby u přístavby výtahové šachty - 1.PP-4.NP" </t>
  </si>
  <si>
    <t>(1,65+2,85*2)*2,65*5</t>
  </si>
  <si>
    <t>1,65*2,85*5</t>
  </si>
  <si>
    <t>"schodiště - 1.PP-4.NP"</t>
  </si>
  <si>
    <t>(6,45*2+4,05*2)*2,65*5</t>
  </si>
  <si>
    <t>26,12*5</t>
  </si>
  <si>
    <t>240</t>
  </si>
  <si>
    <t>784221101</t>
  </si>
  <si>
    <t>Dvojnásobné bílé malby ze směsí za sucha dobře otěruvzdorných v místnostech do 3,80 m</t>
  </si>
  <si>
    <t>-535180234</t>
  </si>
  <si>
    <t>https://podminky.urs.cz/item/CS_URS_2024_01/784221101</t>
  </si>
  <si>
    <t>"026" (3,175*2+1,65)*2,65</t>
  </si>
  <si>
    <t>Práce a dodávky M</t>
  </si>
  <si>
    <t>21-M</t>
  </si>
  <si>
    <t>Elektromontáže</t>
  </si>
  <si>
    <t>241</t>
  </si>
  <si>
    <t>21-001</t>
  </si>
  <si>
    <t>Přípojka NN kabel CXKH - V 5x35 B2caS1 P60-R z hlaního objektového rozvaděče do rozvaděče výtahu vč. plastové elktroinstalční lišty</t>
  </si>
  <si>
    <t>-965899404</t>
  </si>
  <si>
    <t>242</t>
  </si>
  <si>
    <t>21-002</t>
  </si>
  <si>
    <t>Uprava hlavního rozvaděče pro přípojku pro podružný rozvaděč výtahu</t>
  </si>
  <si>
    <t>-1021731726</t>
  </si>
  <si>
    <t>243</t>
  </si>
  <si>
    <t>21-005</t>
  </si>
  <si>
    <t>D+MTŽ UPFD - záložní zdroj a baterie - přesná specifikace viz PD elektroinstalace</t>
  </si>
  <si>
    <t>soub.</t>
  </si>
  <si>
    <t>-1488385716</t>
  </si>
  <si>
    <t>244</t>
  </si>
  <si>
    <t>21-010</t>
  </si>
  <si>
    <t>Zednické přípomoce - sekání drážek, bourání prostupů a jejich zapravení vč. dodávky materiálu</t>
  </si>
  <si>
    <t>hod</t>
  </si>
  <si>
    <t>-72076828</t>
  </si>
  <si>
    <t>M33</t>
  </si>
  <si>
    <t>Montáže dopravních zařízení a vah-výtahy</t>
  </si>
  <si>
    <t>245</t>
  </si>
  <si>
    <t>330-01</t>
  </si>
  <si>
    <t>dodávka výtahu včetně dveří, el.rozvaděče, elektrpinstalace výtahu a šachty - přesná specifikace viz PD</t>
  </si>
  <si>
    <t>kpl</t>
  </si>
  <si>
    <t>1759941008</t>
  </si>
  <si>
    <t>246</t>
  </si>
  <si>
    <t>330-02</t>
  </si>
  <si>
    <t>Montáž výtahu vč.revizí, připojení</t>
  </si>
  <si>
    <t>-1338623309</t>
  </si>
  <si>
    <t>247</t>
  </si>
  <si>
    <t>330-03</t>
  </si>
  <si>
    <t>2119042032</t>
  </si>
  <si>
    <t>2401402A - Zpevněné plochy</t>
  </si>
  <si>
    <t xml:space="preserve">    5 -  Komunikace</t>
  </si>
  <si>
    <t>620877881</t>
  </si>
  <si>
    <t>1,5</t>
  </si>
  <si>
    <t>131251100</t>
  </si>
  <si>
    <t>Hloubení jam nezapažených v hornině třídy těžitelnosti I skupiny 3 objem do 20 m3 strojně</t>
  </si>
  <si>
    <t>-631480207</t>
  </si>
  <si>
    <t>https://podminky.urs.cz/item/CS_URS_2024_01/131251100</t>
  </si>
  <si>
    <t>(1,635+2,955)*0,5*1,78*0,24</t>
  </si>
  <si>
    <t>(1,71+0,85+2,2)*0,5*1,7*0,24</t>
  </si>
  <si>
    <t>-925724928</t>
  </si>
  <si>
    <t>1,951</t>
  </si>
  <si>
    <t>-0,196</t>
  </si>
  <si>
    <t>-220200584</t>
  </si>
  <si>
    <t>-651415130</t>
  </si>
  <si>
    <t>-1504740608</t>
  </si>
  <si>
    <t>1,755*1,85</t>
  </si>
  <si>
    <t>2082992991</t>
  </si>
  <si>
    <t>-1182851211</t>
  </si>
  <si>
    <t>8,73*0,15*0,15</t>
  </si>
  <si>
    <t>181951111</t>
  </si>
  <si>
    <t>Úprava pláně v hornině třídy těžitelnosti I skupiny 1 až 3 bez zhutnění strojně</t>
  </si>
  <si>
    <t>1563640439</t>
  </si>
  <si>
    <t>https://podminky.urs.cz/item/CS_URS_2024_01/181951111</t>
  </si>
  <si>
    <t>(1,635+2,955)*0,5*1,78</t>
  </si>
  <si>
    <t>(1,71+0,85+2,2)*0,5*1,7</t>
  </si>
  <si>
    <t xml:space="preserve"> Komunikace</t>
  </si>
  <si>
    <t>702811861</t>
  </si>
  <si>
    <t>564231011</t>
  </si>
  <si>
    <t>Podklad nebo podsyp ze štěrkopísku ŠP plochy do 100 m2 tl 100 mm</t>
  </si>
  <si>
    <t>-752752185</t>
  </si>
  <si>
    <t>https://podminky.urs.cz/item/CS_URS_2024_01/564231011</t>
  </si>
  <si>
    <t>(1,635+2,955)*0,5*1,5</t>
  </si>
  <si>
    <t>(1,71+0,85+2,2)*0,5*1,5</t>
  </si>
  <si>
    <t>564710001</t>
  </si>
  <si>
    <t>Podklad z kameniva hrubého drceného vel. 8-16 mm plochy do 100 m2 tl 50 mm</t>
  </si>
  <si>
    <t>988876775</t>
  </si>
  <si>
    <t>https://podminky.urs.cz/item/CS_URS_2024_01/564710001</t>
  </si>
  <si>
    <t>Kladení betonové dlažby komunikací pro pěší do lože z kameniva velikosti přes 0,09 do 0,25 m2 pl do 50 m2</t>
  </si>
  <si>
    <t>-1974060397</t>
  </si>
  <si>
    <t>592460061</t>
  </si>
  <si>
    <t>dlažba plošná terasová betonová 500x500mm tl 60mm reliefní povrch</t>
  </si>
  <si>
    <t>-1163966790</t>
  </si>
  <si>
    <t>7,013*1,05</t>
  </si>
  <si>
    <t>599441111</t>
  </si>
  <si>
    <t>Příplatek za vyplnění spár zámkové dlažby křemičitým pískem frakce 0-2 mm</t>
  </si>
  <si>
    <t>-1621699394</t>
  </si>
  <si>
    <t>916231213</t>
  </si>
  <si>
    <t>Osazení chodníkového obrubníku betonového stojatého s boční opěrou do lože z betonu prostého</t>
  </si>
  <si>
    <t>661613382</t>
  </si>
  <si>
    <t>https://podminky.urs.cz/item/CS_URS_2024_01/916231213</t>
  </si>
  <si>
    <t>1,635+2,955</t>
  </si>
  <si>
    <t>0,85+1,58+1,71</t>
  </si>
  <si>
    <t>59217016</t>
  </si>
  <si>
    <t>obrubník betonový chodníkový 1000x80x250mm</t>
  </si>
  <si>
    <t>-832689711</t>
  </si>
  <si>
    <t>8,73*1,01</t>
  </si>
  <si>
    <t>904898788</t>
  </si>
  <si>
    <t>8,73*0,4*0,1</t>
  </si>
  <si>
    <t>919726202</t>
  </si>
  <si>
    <t>Geotextilie pro vyztužení, separaci a filtraci tkaná z PP podélná pevnost v tahu přes 15 do 50 kN/m</t>
  </si>
  <si>
    <t>-927245464</t>
  </si>
  <si>
    <t>https://podminky.urs.cz/item/CS_URS_2024_01/919726202</t>
  </si>
  <si>
    <t>998223011</t>
  </si>
  <si>
    <t>Přesun hmot pro pozemní komunikace s krytem dlážděným</t>
  </si>
  <si>
    <t>30919383</t>
  </si>
  <si>
    <t>https://podminky.urs.cz/item/CS_URS_2024_01/998223011</t>
  </si>
  <si>
    <t>2401403A - VRN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</si>
  <si>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</si>
  <si>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</si>
  <si>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</si>
  <si>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</si>
  <si>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</si>
  <si>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>Vedlejší rozpočtové náklady</t>
  </si>
  <si>
    <t>VRN1</t>
  </si>
  <si>
    <t>Průzkumné, geodetické a projektové práce</t>
  </si>
  <si>
    <t>013254000</t>
  </si>
  <si>
    <t xml:space="preserve">Projektová dokumentace skutečného provedení stavby </t>
  </si>
  <si>
    <t>1024</t>
  </si>
  <si>
    <t>-952305942</t>
  </si>
  <si>
    <t>VRN3</t>
  </si>
  <si>
    <t>Zařízení staveniště</t>
  </si>
  <si>
    <t>030001000</t>
  </si>
  <si>
    <t>1312829241</t>
  </si>
  <si>
    <t>033002000</t>
  </si>
  <si>
    <t>Připojení staveniště na inženýrské sítě a spotřeba energií</t>
  </si>
  <si>
    <t>-1502579509</t>
  </si>
  <si>
    <t>034103000</t>
  </si>
  <si>
    <t>Oplocení staveniště</t>
  </si>
  <si>
    <t>1371348607</t>
  </si>
  <si>
    <t>034153000</t>
  </si>
  <si>
    <t>BOZP na staveništi</t>
  </si>
  <si>
    <t>-697614037</t>
  </si>
  <si>
    <t>034303000</t>
  </si>
  <si>
    <t>Dopravní značení na staveništi</t>
  </si>
  <si>
    <t>228603229</t>
  </si>
  <si>
    <t>034503000</t>
  </si>
  <si>
    <t>Informační tabule na staveništi</t>
  </si>
  <si>
    <t>-847564240</t>
  </si>
  <si>
    <t>035103001</t>
  </si>
  <si>
    <t>Pronájem ploch - zábor veřejné plochy pro zařízení staveniště</t>
  </si>
  <si>
    <t>m2den</t>
  </si>
  <si>
    <t>-868962769</t>
  </si>
  <si>
    <t>https://podminky.urs.cz/item/CS_URS_2023_02/035103001</t>
  </si>
  <si>
    <t>60*(30*4)</t>
  </si>
  <si>
    <t>039203000</t>
  </si>
  <si>
    <t>Úprava terénu a ploch po zrušení zařízení staveniště</t>
  </si>
  <si>
    <t>-1319676708</t>
  </si>
  <si>
    <t>VRN4</t>
  </si>
  <si>
    <t>Inženýrská činnost</t>
  </si>
  <si>
    <t>045002000</t>
  </si>
  <si>
    <t>Kompletační a koordinační činnost</t>
  </si>
  <si>
    <t>684445181</t>
  </si>
  <si>
    <t>VRN7</t>
  </si>
  <si>
    <t>Provozní vlivy</t>
  </si>
  <si>
    <t>071103000</t>
  </si>
  <si>
    <t>Provoz investora</t>
  </si>
  <si>
    <t>1136110709</t>
  </si>
  <si>
    <t>https://podminky.urs.cz/item/CS_URS_2023_02/071103000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</si>
</sst>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1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family val="2"/>
      <charset val="238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3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3" fillId="4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Alignment="1">
      <alignment vertical="center"/>
    </xf>
    <xf numFmtId="166" fontId="30" fillId="0" borderId="0" xfId="0" applyNumberFormat="1" applyFont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4" borderId="0" xfId="0" applyFont="1" applyFill="1" applyAlignment="1">
      <alignment horizontal="left" vertical="center"/>
    </xf>
    <xf numFmtId="0" fontId="23" fillId="4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23" fillId="4" borderId="0" xfId="0" applyFont="1" applyFill="1" applyAlignment="1">
      <alignment horizontal="center" vertical="center" wrapText="1"/>
    </xf>
    <xf numFmtId="4" fontId="25" fillId="0" borderId="0" xfId="0" applyNumberFormat="1" applyFont="1"/>
    <xf numFmtId="166" fontId="33" fillId="0" borderId="12" xfId="0" applyNumberFormat="1" applyFont="1" applyBorder="1"/>
    <xf numFmtId="166" fontId="33" fillId="0" borderId="13" xfId="0" applyNumberFormat="1" applyFont="1" applyBorder="1"/>
    <xf numFmtId="4" fontId="34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3" fillId="0" borderId="22" xfId="0" applyFont="1" applyBorder="1" applyAlignment="1">
      <alignment horizontal="center" vertical="center"/>
    </xf>
    <xf numFmtId="49" fontId="23" fillId="0" borderId="22" xfId="0" applyNumberFormat="1" applyFont="1" applyBorder="1" applyAlignment="1">
      <alignment horizontal="left" vertical="center" wrapText="1"/>
    </xf>
    <xf numFmtId="0" fontId="23" fillId="0" borderId="22" xfId="0" applyFont="1" applyBorder="1" applyAlignment="1">
      <alignment horizontal="left" vertical="center" wrapText="1"/>
    </xf>
    <xf numFmtId="0" fontId="23" fillId="0" borderId="22" xfId="0" applyFont="1" applyBorder="1" applyAlignment="1">
      <alignment horizontal="center" vertical="center" wrapText="1"/>
    </xf>
    <xf numFmtId="167" fontId="23" fillId="0" borderId="22" xfId="0" applyNumberFormat="1" applyFont="1" applyBorder="1" applyAlignment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center" vertical="center"/>
    </xf>
    <xf numFmtId="166" fontId="24" fillId="0" borderId="0" xfId="0" applyNumberFormat="1" applyFont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5" fillId="0" borderId="0" xfId="0" applyFont="1" applyAlignment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3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8" fillId="0" borderId="22" xfId="0" applyFont="1" applyBorder="1" applyAlignment="1">
      <alignment horizontal="center" vertical="center"/>
    </xf>
    <xf numFmtId="49" fontId="38" fillId="0" borderId="22" xfId="0" applyNumberFormat="1" applyFont="1" applyBorder="1" applyAlignment="1">
      <alignment horizontal="left" vertical="center" wrapText="1"/>
    </xf>
    <xf numFmtId="0" fontId="38" fillId="0" borderId="22" xfId="0" applyFont="1" applyBorder="1" applyAlignment="1">
      <alignment horizontal="left" vertical="center" wrapText="1"/>
    </xf>
    <xf numFmtId="0" fontId="38" fillId="0" borderId="22" xfId="0" applyFont="1" applyBorder="1" applyAlignment="1">
      <alignment horizontal="center" vertical="center" wrapText="1"/>
    </xf>
    <xf numFmtId="167" fontId="38" fillId="0" borderId="22" xfId="0" applyNumberFormat="1" applyFont="1" applyBorder="1" applyAlignment="1">
      <alignment vertical="center"/>
    </xf>
    <xf numFmtId="4" fontId="38" fillId="2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>
      <alignment vertical="center"/>
    </xf>
    <xf numFmtId="0" fontId="39" fillId="0" borderId="22" xfId="0" applyFont="1" applyBorder="1" applyAlignment="1">
      <alignment vertical="center"/>
    </xf>
    <xf numFmtId="0" fontId="39" fillId="0" borderId="3" xfId="0" applyFont="1" applyBorder="1" applyAlignment="1">
      <alignment vertical="center"/>
    </xf>
    <xf numFmtId="0" fontId="38" fillId="2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Alignment="1">
      <alignment horizontal="center" vertical="center"/>
    </xf>
    <xf numFmtId="167" fontId="23" fillId="2" borderId="22" xfId="0" applyNumberFormat="1" applyFont="1" applyFill="1" applyBorder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4" borderId="6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left" vertical="center"/>
    </xf>
    <xf numFmtId="0" fontId="23" fillId="4" borderId="7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right" vertical="center"/>
    </xf>
    <xf numFmtId="0" fontId="23" fillId="4" borderId="8" xfId="0" applyFont="1" applyFill="1" applyBorder="1" applyAlignment="1">
      <alignment horizontal="left" vertical="center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4_01/342272245" TargetMode="External"/><Relationship Id="rId117" Type="http://schemas.openxmlformats.org/officeDocument/2006/relationships/hyperlink" Target="https://podminky.urs.cz/item/CS_URS_2024_01/751791121" TargetMode="External"/><Relationship Id="rId21" Type="http://schemas.openxmlformats.org/officeDocument/2006/relationships/hyperlink" Target="https://podminky.urs.cz/item/CS_URS_2024_01/311351311" TargetMode="External"/><Relationship Id="rId42" Type="http://schemas.openxmlformats.org/officeDocument/2006/relationships/hyperlink" Target="https://podminky.urs.cz/item/CS_URS_2024_01/622252002" TargetMode="External"/><Relationship Id="rId47" Type="http://schemas.openxmlformats.org/officeDocument/2006/relationships/hyperlink" Target="https://podminky.urs.cz/item/CS_URS_2024_01/631319173" TargetMode="External"/><Relationship Id="rId63" Type="http://schemas.openxmlformats.org/officeDocument/2006/relationships/hyperlink" Target="https://podminky.urs.cz/item/CS_URS_2024_01/966080103" TargetMode="External"/><Relationship Id="rId68" Type="http://schemas.openxmlformats.org/officeDocument/2006/relationships/hyperlink" Target="https://podminky.urs.cz/item/CS_URS_2024_01/968082017" TargetMode="External"/><Relationship Id="rId84" Type="http://schemas.openxmlformats.org/officeDocument/2006/relationships/hyperlink" Target="https://podminky.urs.cz/item/CS_URS_2024_01/997013501" TargetMode="External"/><Relationship Id="rId89" Type="http://schemas.openxmlformats.org/officeDocument/2006/relationships/hyperlink" Target="https://podminky.urs.cz/item/CS_URS_2024_01/711112001" TargetMode="External"/><Relationship Id="rId112" Type="http://schemas.openxmlformats.org/officeDocument/2006/relationships/hyperlink" Target="https://podminky.urs.cz/item/CS_URS_2024_01/998741203" TargetMode="External"/><Relationship Id="rId133" Type="http://schemas.openxmlformats.org/officeDocument/2006/relationships/hyperlink" Target="https://podminky.urs.cz/item/CS_URS_2024_01/766660021" TargetMode="External"/><Relationship Id="rId138" Type="http://schemas.openxmlformats.org/officeDocument/2006/relationships/hyperlink" Target="https://podminky.urs.cz/item/CS_URS_2024_01/766691914" TargetMode="External"/><Relationship Id="rId154" Type="http://schemas.openxmlformats.org/officeDocument/2006/relationships/hyperlink" Target="https://podminky.urs.cz/item/CS_URS_2024_01/776410811" TargetMode="External"/><Relationship Id="rId159" Type="http://schemas.openxmlformats.org/officeDocument/2006/relationships/hyperlink" Target="https://podminky.urs.cz/item/CS_URS_2024_01/783314101" TargetMode="External"/><Relationship Id="rId16" Type="http://schemas.openxmlformats.org/officeDocument/2006/relationships/hyperlink" Target="https://podminky.urs.cz/item/CS_URS_2024_01/279311115" TargetMode="External"/><Relationship Id="rId107" Type="http://schemas.openxmlformats.org/officeDocument/2006/relationships/hyperlink" Target="https://podminky.urs.cz/item/CS_URS_2024_01/998713319" TargetMode="External"/><Relationship Id="rId11" Type="http://schemas.openxmlformats.org/officeDocument/2006/relationships/hyperlink" Target="https://podminky.urs.cz/item/CS_URS_2024_01/175111201" TargetMode="External"/><Relationship Id="rId32" Type="http://schemas.openxmlformats.org/officeDocument/2006/relationships/hyperlink" Target="https://podminky.urs.cz/item/CS_URS_2024_01/411354313" TargetMode="External"/><Relationship Id="rId37" Type="http://schemas.openxmlformats.org/officeDocument/2006/relationships/hyperlink" Target="https://podminky.urs.cz/item/CS_URS_2024_01/612325302" TargetMode="External"/><Relationship Id="rId53" Type="http://schemas.openxmlformats.org/officeDocument/2006/relationships/hyperlink" Target="https://podminky.urs.cz/item/CS_URS_2024_01/916331112" TargetMode="External"/><Relationship Id="rId58" Type="http://schemas.openxmlformats.org/officeDocument/2006/relationships/hyperlink" Target="https://podminky.urs.cz/item/CS_URS_2024_01/953334423" TargetMode="External"/><Relationship Id="rId74" Type="http://schemas.openxmlformats.org/officeDocument/2006/relationships/hyperlink" Target="https://podminky.urs.cz/item/CS_URS_2024_01/943221119" TargetMode="External"/><Relationship Id="rId79" Type="http://schemas.openxmlformats.org/officeDocument/2006/relationships/hyperlink" Target="https://podminky.urs.cz/item/CS_URS_2024_01/944511811" TargetMode="External"/><Relationship Id="rId102" Type="http://schemas.openxmlformats.org/officeDocument/2006/relationships/hyperlink" Target="https://podminky.urs.cz/item/CS_URS_2024_01/998712313" TargetMode="External"/><Relationship Id="rId123" Type="http://schemas.openxmlformats.org/officeDocument/2006/relationships/hyperlink" Target="https://podminky.urs.cz/item/CS_URS_2024_01/763164544" TargetMode="External"/><Relationship Id="rId128" Type="http://schemas.openxmlformats.org/officeDocument/2006/relationships/hyperlink" Target="https://podminky.urs.cz/item/CS_URS_2024_01/764002841" TargetMode="External"/><Relationship Id="rId144" Type="http://schemas.openxmlformats.org/officeDocument/2006/relationships/hyperlink" Target="https://podminky.urs.cz/item/CS_URS_2024_01/767640322" TargetMode="External"/><Relationship Id="rId149" Type="http://schemas.openxmlformats.org/officeDocument/2006/relationships/hyperlink" Target="https://podminky.urs.cz/item/CS_URS_2024_01/776121321" TargetMode="External"/><Relationship Id="rId5" Type="http://schemas.openxmlformats.org/officeDocument/2006/relationships/hyperlink" Target="https://podminky.urs.cz/item/CS_URS_2024_01/162751117" TargetMode="External"/><Relationship Id="rId90" Type="http://schemas.openxmlformats.org/officeDocument/2006/relationships/hyperlink" Target="https://podminky.urs.cz/item/CS_URS_2024_01/711141559" TargetMode="External"/><Relationship Id="rId95" Type="http://schemas.openxmlformats.org/officeDocument/2006/relationships/hyperlink" Target="https://podminky.urs.cz/item/CS_URS_2024_01/998711319" TargetMode="External"/><Relationship Id="rId160" Type="http://schemas.openxmlformats.org/officeDocument/2006/relationships/hyperlink" Target="https://podminky.urs.cz/item/CS_URS_2024_01/783317101" TargetMode="External"/><Relationship Id="rId22" Type="http://schemas.openxmlformats.org/officeDocument/2006/relationships/hyperlink" Target="https://podminky.urs.cz/item/CS_URS_2024_01/311351312" TargetMode="External"/><Relationship Id="rId27" Type="http://schemas.openxmlformats.org/officeDocument/2006/relationships/hyperlink" Target="https://podminky.urs.cz/item/CS_URS_2024_01/342291121" TargetMode="External"/><Relationship Id="rId43" Type="http://schemas.openxmlformats.org/officeDocument/2006/relationships/hyperlink" Target="https://podminky.urs.cz/item/CS_URS_2024_01/622321311" TargetMode="External"/><Relationship Id="rId48" Type="http://schemas.openxmlformats.org/officeDocument/2006/relationships/hyperlink" Target="https://podminky.urs.cz/item/CS_URS_2024_01/631342122" TargetMode="External"/><Relationship Id="rId64" Type="http://schemas.openxmlformats.org/officeDocument/2006/relationships/hyperlink" Target="https://podminky.urs.cz/item/CS_URS_2024_01/967042712" TargetMode="External"/><Relationship Id="rId69" Type="http://schemas.openxmlformats.org/officeDocument/2006/relationships/hyperlink" Target="https://podminky.urs.cz/item/CS_URS_2024_01/973031844" TargetMode="External"/><Relationship Id="rId113" Type="http://schemas.openxmlformats.org/officeDocument/2006/relationships/hyperlink" Target="https://podminky.urs.cz/item/CS_URS_2024_01/751398052" TargetMode="External"/><Relationship Id="rId118" Type="http://schemas.openxmlformats.org/officeDocument/2006/relationships/hyperlink" Target="https://podminky.urs.cz/item/CS_URS_2024_01/998751312" TargetMode="External"/><Relationship Id="rId134" Type="http://schemas.openxmlformats.org/officeDocument/2006/relationships/hyperlink" Target="https://podminky.urs.cz/item/CS_URS_2024_01/766660728" TargetMode="External"/><Relationship Id="rId139" Type="http://schemas.openxmlformats.org/officeDocument/2006/relationships/hyperlink" Target="https://podminky.urs.cz/item/CS_URS_2024_01/766695212" TargetMode="External"/><Relationship Id="rId80" Type="http://schemas.openxmlformats.org/officeDocument/2006/relationships/hyperlink" Target="https://podminky.urs.cz/item/CS_URS_2024_01/949111122" TargetMode="External"/><Relationship Id="rId85" Type="http://schemas.openxmlformats.org/officeDocument/2006/relationships/hyperlink" Target="https://podminky.urs.cz/item/CS_URS_2024_01/997013509" TargetMode="External"/><Relationship Id="rId150" Type="http://schemas.openxmlformats.org/officeDocument/2006/relationships/hyperlink" Target="https://podminky.urs.cz/item/CS_URS_2024_01/776141112" TargetMode="External"/><Relationship Id="rId155" Type="http://schemas.openxmlformats.org/officeDocument/2006/relationships/hyperlink" Target="https://podminky.urs.cz/item/CS_URS_2024_01/776411111" TargetMode="External"/><Relationship Id="rId12" Type="http://schemas.openxmlformats.org/officeDocument/2006/relationships/hyperlink" Target="https://podminky.urs.cz/item/CS_URS_2024_01/271532211" TargetMode="External"/><Relationship Id="rId17" Type="http://schemas.openxmlformats.org/officeDocument/2006/relationships/hyperlink" Target="https://podminky.urs.cz/item/CS_URS_2024_01/310278842" TargetMode="External"/><Relationship Id="rId33" Type="http://schemas.openxmlformats.org/officeDocument/2006/relationships/hyperlink" Target="https://podminky.urs.cz/item/CS_URS_2024_01/411354314" TargetMode="External"/><Relationship Id="rId38" Type="http://schemas.openxmlformats.org/officeDocument/2006/relationships/hyperlink" Target="https://podminky.urs.cz/item/CS_URS_2024_01/619995001" TargetMode="External"/><Relationship Id="rId59" Type="http://schemas.openxmlformats.org/officeDocument/2006/relationships/hyperlink" Target="https://podminky.urs.cz/item/CS_URS_2024_01/962032230" TargetMode="External"/><Relationship Id="rId103" Type="http://schemas.openxmlformats.org/officeDocument/2006/relationships/hyperlink" Target="https://podminky.urs.cz/item/CS_URS_2024_01/998712319" TargetMode="External"/><Relationship Id="rId108" Type="http://schemas.openxmlformats.org/officeDocument/2006/relationships/hyperlink" Target="https://podminky.urs.cz/item/CS_URS_2024_01/210280002" TargetMode="External"/><Relationship Id="rId124" Type="http://schemas.openxmlformats.org/officeDocument/2006/relationships/hyperlink" Target="https://podminky.urs.cz/item/CS_URS_2024_01/763181311" TargetMode="External"/><Relationship Id="rId129" Type="http://schemas.openxmlformats.org/officeDocument/2006/relationships/hyperlink" Target="https://podminky.urs.cz/item/CS_URS_2024_01/764002851" TargetMode="External"/><Relationship Id="rId54" Type="http://schemas.openxmlformats.org/officeDocument/2006/relationships/hyperlink" Target="https://podminky.urs.cz/item/CS_URS_2024_01/916991121" TargetMode="External"/><Relationship Id="rId70" Type="http://schemas.openxmlformats.org/officeDocument/2006/relationships/hyperlink" Target="https://podminky.urs.cz/item/CS_URS_2024_01/941221112" TargetMode="External"/><Relationship Id="rId75" Type="http://schemas.openxmlformats.org/officeDocument/2006/relationships/hyperlink" Target="https://podminky.urs.cz/item/CS_URS_2024_01/943221212" TargetMode="External"/><Relationship Id="rId91" Type="http://schemas.openxmlformats.org/officeDocument/2006/relationships/hyperlink" Target="https://podminky.urs.cz/item/CS_URS_2024_01/711142559" TargetMode="External"/><Relationship Id="rId96" Type="http://schemas.openxmlformats.org/officeDocument/2006/relationships/hyperlink" Target="https://podminky.urs.cz/item/CS_URS_2024_01/712340833" TargetMode="External"/><Relationship Id="rId140" Type="http://schemas.openxmlformats.org/officeDocument/2006/relationships/hyperlink" Target="https://podminky.urs.cz/item/CS_URS_2024_01/766695213" TargetMode="External"/><Relationship Id="rId145" Type="http://schemas.openxmlformats.org/officeDocument/2006/relationships/hyperlink" Target="https://podminky.urs.cz/item/CS_URS_2024_01/998767313" TargetMode="External"/><Relationship Id="rId161" Type="http://schemas.openxmlformats.org/officeDocument/2006/relationships/hyperlink" Target="https://podminky.urs.cz/item/CS_URS_2024_01/784181101" TargetMode="External"/><Relationship Id="rId1" Type="http://schemas.openxmlformats.org/officeDocument/2006/relationships/hyperlink" Target="https://podminky.urs.cz/item/CS_URS_2024_01/113106121" TargetMode="External"/><Relationship Id="rId6" Type="http://schemas.openxmlformats.org/officeDocument/2006/relationships/hyperlink" Target="https://podminky.urs.cz/item/CS_URS_2024_01/166111101" TargetMode="External"/><Relationship Id="rId15" Type="http://schemas.openxmlformats.org/officeDocument/2006/relationships/hyperlink" Target="https://podminky.urs.cz/item/CS_URS_2024_01/273351122" TargetMode="External"/><Relationship Id="rId23" Type="http://schemas.openxmlformats.org/officeDocument/2006/relationships/hyperlink" Target="https://podminky.urs.cz/item/CS_URS_2024_01/311351911" TargetMode="External"/><Relationship Id="rId28" Type="http://schemas.openxmlformats.org/officeDocument/2006/relationships/hyperlink" Target="https://podminky.urs.cz/item/CS_URS_2024_01/342291131" TargetMode="External"/><Relationship Id="rId36" Type="http://schemas.openxmlformats.org/officeDocument/2006/relationships/hyperlink" Target="https://podminky.urs.cz/item/CS_URS_2024_01/596811220" TargetMode="External"/><Relationship Id="rId49" Type="http://schemas.openxmlformats.org/officeDocument/2006/relationships/hyperlink" Target="https://podminky.urs.cz/item/CS_URS_2024_01/631351101" TargetMode="External"/><Relationship Id="rId57" Type="http://schemas.openxmlformats.org/officeDocument/2006/relationships/hyperlink" Target="https://podminky.urs.cz/item/CS_URS_2024_01/953312123" TargetMode="External"/><Relationship Id="rId106" Type="http://schemas.openxmlformats.org/officeDocument/2006/relationships/hyperlink" Target="https://podminky.urs.cz/item/CS_URS_2024_01/998713313" TargetMode="External"/><Relationship Id="rId114" Type="http://schemas.openxmlformats.org/officeDocument/2006/relationships/hyperlink" Target="https://podminky.urs.cz/item/CS_URS_2024_01/751691111" TargetMode="External"/><Relationship Id="rId119" Type="http://schemas.openxmlformats.org/officeDocument/2006/relationships/hyperlink" Target="https://podminky.urs.cz/item/CS_URS_2024_01/998751319" TargetMode="External"/><Relationship Id="rId127" Type="http://schemas.openxmlformats.org/officeDocument/2006/relationships/hyperlink" Target="https://podminky.urs.cz/item/CS_URS_2024_01/764001901" TargetMode="External"/><Relationship Id="rId10" Type="http://schemas.openxmlformats.org/officeDocument/2006/relationships/hyperlink" Target="https://podminky.urs.cz/item/CS_URS_2024_01/174151101" TargetMode="External"/><Relationship Id="rId31" Type="http://schemas.openxmlformats.org/officeDocument/2006/relationships/hyperlink" Target="https://podminky.urs.cz/item/CS_URS_2024_01/411351012" TargetMode="External"/><Relationship Id="rId44" Type="http://schemas.openxmlformats.org/officeDocument/2006/relationships/hyperlink" Target="https://podminky.urs.cz/item/CS_URS_2024_01/622531022" TargetMode="External"/><Relationship Id="rId52" Type="http://schemas.openxmlformats.org/officeDocument/2006/relationships/hyperlink" Target="https://podminky.urs.cz/item/CS_URS_2024_01/642945111" TargetMode="External"/><Relationship Id="rId60" Type="http://schemas.openxmlformats.org/officeDocument/2006/relationships/hyperlink" Target="https://podminky.urs.cz/item/CS_URS_2024_01/962052210" TargetMode="External"/><Relationship Id="rId65" Type="http://schemas.openxmlformats.org/officeDocument/2006/relationships/hyperlink" Target="https://podminky.urs.cz/item/CS_URS_2024_01/968062746" TargetMode="External"/><Relationship Id="rId73" Type="http://schemas.openxmlformats.org/officeDocument/2006/relationships/hyperlink" Target="https://podminky.urs.cz/item/CS_URS_2024_01/943221112" TargetMode="External"/><Relationship Id="rId78" Type="http://schemas.openxmlformats.org/officeDocument/2006/relationships/hyperlink" Target="https://podminky.urs.cz/item/CS_URS_2024_01/944511211" TargetMode="External"/><Relationship Id="rId81" Type="http://schemas.openxmlformats.org/officeDocument/2006/relationships/hyperlink" Target="https://podminky.urs.cz/item/CS_URS_2024_01/949111222" TargetMode="External"/><Relationship Id="rId86" Type="http://schemas.openxmlformats.org/officeDocument/2006/relationships/hyperlink" Target="https://podminky.urs.cz/item/CS_URS_2024_01/997013871" TargetMode="External"/><Relationship Id="rId94" Type="http://schemas.openxmlformats.org/officeDocument/2006/relationships/hyperlink" Target="https://podminky.urs.cz/item/CS_URS_2024_01/998711313" TargetMode="External"/><Relationship Id="rId99" Type="http://schemas.openxmlformats.org/officeDocument/2006/relationships/hyperlink" Target="https://podminky.urs.cz/item/CS_URS_2024_01/712341559" TargetMode="External"/><Relationship Id="rId101" Type="http://schemas.openxmlformats.org/officeDocument/2006/relationships/hyperlink" Target="https://podminky.urs.cz/item/CS_URS_2024_01/712841559" TargetMode="External"/><Relationship Id="rId122" Type="http://schemas.openxmlformats.org/officeDocument/2006/relationships/hyperlink" Target="https://podminky.urs.cz/item/CS_URS_2024_01/763111323" TargetMode="External"/><Relationship Id="rId130" Type="http://schemas.openxmlformats.org/officeDocument/2006/relationships/hyperlink" Target="https://podminky.urs.cz/item/CS_URS_2024_01/998764313" TargetMode="External"/><Relationship Id="rId135" Type="http://schemas.openxmlformats.org/officeDocument/2006/relationships/hyperlink" Target="https://podminky.urs.cz/item/CS_URS_2024_01/766660729" TargetMode="External"/><Relationship Id="rId143" Type="http://schemas.openxmlformats.org/officeDocument/2006/relationships/hyperlink" Target="https://podminky.urs.cz/item/CS_URS_2024_01/767161823" TargetMode="External"/><Relationship Id="rId148" Type="http://schemas.openxmlformats.org/officeDocument/2006/relationships/hyperlink" Target="https://podminky.urs.cz/item/CS_URS_2024_01/776111311" TargetMode="External"/><Relationship Id="rId151" Type="http://schemas.openxmlformats.org/officeDocument/2006/relationships/hyperlink" Target="https://podminky.urs.cz/item/CS_URS_2024_01/776201811" TargetMode="External"/><Relationship Id="rId156" Type="http://schemas.openxmlformats.org/officeDocument/2006/relationships/hyperlink" Target="https://podminky.urs.cz/item/CS_URS_2024_01/998776313" TargetMode="External"/><Relationship Id="rId4" Type="http://schemas.openxmlformats.org/officeDocument/2006/relationships/hyperlink" Target="https://podminky.urs.cz/item/CS_URS_2024_01/132211401" TargetMode="External"/><Relationship Id="rId9" Type="http://schemas.openxmlformats.org/officeDocument/2006/relationships/hyperlink" Target="https://podminky.urs.cz/item/CS_URS_2024_01/171251201" TargetMode="External"/><Relationship Id="rId13" Type="http://schemas.openxmlformats.org/officeDocument/2006/relationships/hyperlink" Target="https://podminky.urs.cz/item/CS_URS_2024_01/273321511" TargetMode="External"/><Relationship Id="rId18" Type="http://schemas.openxmlformats.org/officeDocument/2006/relationships/hyperlink" Target="https://podminky.urs.cz/item/CS_URS_2024_01/311321814" TargetMode="External"/><Relationship Id="rId39" Type="http://schemas.openxmlformats.org/officeDocument/2006/relationships/hyperlink" Target="https://podminky.urs.cz/item/CS_URS_2024_01/619996117" TargetMode="External"/><Relationship Id="rId109" Type="http://schemas.openxmlformats.org/officeDocument/2006/relationships/hyperlink" Target="https://podminky.urs.cz/item/CS_URS_2024_01/741210002" TargetMode="External"/><Relationship Id="rId34" Type="http://schemas.openxmlformats.org/officeDocument/2006/relationships/hyperlink" Target="https://podminky.urs.cz/item/CS_URS_2024_01/413941123" TargetMode="External"/><Relationship Id="rId50" Type="http://schemas.openxmlformats.org/officeDocument/2006/relationships/hyperlink" Target="https://podminky.urs.cz/item/CS_URS_2024_01/631351102" TargetMode="External"/><Relationship Id="rId55" Type="http://schemas.openxmlformats.org/officeDocument/2006/relationships/hyperlink" Target="https://podminky.urs.cz/item/CS_URS_2024_01/952901111" TargetMode="External"/><Relationship Id="rId76" Type="http://schemas.openxmlformats.org/officeDocument/2006/relationships/hyperlink" Target="https://podminky.urs.cz/item/CS_URS_2024_01/943221812" TargetMode="External"/><Relationship Id="rId97" Type="http://schemas.openxmlformats.org/officeDocument/2006/relationships/hyperlink" Target="https://podminky.urs.cz/item/CS_URS_2024_01/712311101" TargetMode="External"/><Relationship Id="rId104" Type="http://schemas.openxmlformats.org/officeDocument/2006/relationships/hyperlink" Target="https://podminky.urs.cz/item/CS_URS_2024_01/713111121" TargetMode="External"/><Relationship Id="rId120" Type="http://schemas.openxmlformats.org/officeDocument/2006/relationships/hyperlink" Target="https://podminky.urs.cz/item/CS_URS_2024_01/998762313" TargetMode="External"/><Relationship Id="rId125" Type="http://schemas.openxmlformats.org/officeDocument/2006/relationships/hyperlink" Target="https://podminky.urs.cz/item/CS_URS_2024_01/998763513" TargetMode="External"/><Relationship Id="rId141" Type="http://schemas.openxmlformats.org/officeDocument/2006/relationships/hyperlink" Target="https://podminky.urs.cz/item/CS_URS_2024_01/998766313" TargetMode="External"/><Relationship Id="rId146" Type="http://schemas.openxmlformats.org/officeDocument/2006/relationships/hyperlink" Target="https://podminky.urs.cz/item/CS_URS_2024_01/998767319" TargetMode="External"/><Relationship Id="rId7" Type="http://schemas.openxmlformats.org/officeDocument/2006/relationships/hyperlink" Target="https://podminky.urs.cz/item/CS_URS_2024_01/167151101" TargetMode="External"/><Relationship Id="rId71" Type="http://schemas.openxmlformats.org/officeDocument/2006/relationships/hyperlink" Target="https://podminky.urs.cz/item/CS_URS_2024_01/941221212" TargetMode="External"/><Relationship Id="rId92" Type="http://schemas.openxmlformats.org/officeDocument/2006/relationships/hyperlink" Target="https://podminky.urs.cz/item/CS_URS_2024_01/711161212" TargetMode="External"/><Relationship Id="rId162" Type="http://schemas.openxmlformats.org/officeDocument/2006/relationships/hyperlink" Target="https://podminky.urs.cz/item/CS_URS_2024_01/784221101" TargetMode="External"/><Relationship Id="rId2" Type="http://schemas.openxmlformats.org/officeDocument/2006/relationships/hyperlink" Target="https://podminky.urs.cz/item/CS_URS_2024_01/113202111" TargetMode="External"/><Relationship Id="rId29" Type="http://schemas.openxmlformats.org/officeDocument/2006/relationships/hyperlink" Target="https://podminky.urs.cz/item/CS_URS_2024_01/411324444" TargetMode="External"/><Relationship Id="rId24" Type="http://schemas.openxmlformats.org/officeDocument/2006/relationships/hyperlink" Target="https://podminky.urs.cz/item/CS_URS_2024_01/311361821" TargetMode="External"/><Relationship Id="rId40" Type="http://schemas.openxmlformats.org/officeDocument/2006/relationships/hyperlink" Target="https://podminky.urs.cz/item/CS_URS_2024_01/622131121" TargetMode="External"/><Relationship Id="rId45" Type="http://schemas.openxmlformats.org/officeDocument/2006/relationships/hyperlink" Target="https://podminky.urs.cz/item/CS_URS_2024_01/631311123" TargetMode="External"/><Relationship Id="rId66" Type="http://schemas.openxmlformats.org/officeDocument/2006/relationships/hyperlink" Target="https://podminky.urs.cz/item/CS_URS_2024_01/968072455" TargetMode="External"/><Relationship Id="rId87" Type="http://schemas.openxmlformats.org/officeDocument/2006/relationships/hyperlink" Target="https://podminky.urs.cz/item/CS_URS_2024_01/998011003" TargetMode="External"/><Relationship Id="rId110" Type="http://schemas.openxmlformats.org/officeDocument/2006/relationships/hyperlink" Target="https://podminky.urs.cz/item/CS_URS_2024_01/741310025" TargetMode="External"/><Relationship Id="rId115" Type="http://schemas.openxmlformats.org/officeDocument/2006/relationships/hyperlink" Target="https://podminky.urs.cz/item/CS_URS_2024_01/751711111" TargetMode="External"/><Relationship Id="rId131" Type="http://schemas.openxmlformats.org/officeDocument/2006/relationships/hyperlink" Target="https://podminky.urs.cz/item/CS_URS_2024_01/998764319" TargetMode="External"/><Relationship Id="rId136" Type="http://schemas.openxmlformats.org/officeDocument/2006/relationships/hyperlink" Target="https://podminky.urs.cz/item/CS_URS_2024_01/766662811" TargetMode="External"/><Relationship Id="rId157" Type="http://schemas.openxmlformats.org/officeDocument/2006/relationships/hyperlink" Target="https://podminky.urs.cz/item/CS_URS_2024_01/998776319" TargetMode="External"/><Relationship Id="rId61" Type="http://schemas.openxmlformats.org/officeDocument/2006/relationships/hyperlink" Target="https://podminky.urs.cz/item/CS_URS_2024_01/965045111" TargetMode="External"/><Relationship Id="rId82" Type="http://schemas.openxmlformats.org/officeDocument/2006/relationships/hyperlink" Target="https://podminky.urs.cz/item/CS_URS_2024_01/949111822" TargetMode="External"/><Relationship Id="rId152" Type="http://schemas.openxmlformats.org/officeDocument/2006/relationships/hyperlink" Target="https://podminky.urs.cz/item/CS_URS_2024_01/776221111" TargetMode="External"/><Relationship Id="rId19" Type="http://schemas.openxmlformats.org/officeDocument/2006/relationships/hyperlink" Target="https://podminky.urs.cz/item/CS_URS_2024_01/311351121" TargetMode="External"/><Relationship Id="rId14" Type="http://schemas.openxmlformats.org/officeDocument/2006/relationships/hyperlink" Target="https://podminky.urs.cz/item/CS_URS_2024_01/273351121" TargetMode="External"/><Relationship Id="rId30" Type="http://schemas.openxmlformats.org/officeDocument/2006/relationships/hyperlink" Target="https://podminky.urs.cz/item/CS_URS_2024_01/411351011" TargetMode="External"/><Relationship Id="rId35" Type="http://schemas.openxmlformats.org/officeDocument/2006/relationships/hyperlink" Target="https://podminky.urs.cz/item/CS_URS_2024_01/561121111" TargetMode="External"/><Relationship Id="rId56" Type="http://schemas.openxmlformats.org/officeDocument/2006/relationships/hyperlink" Target="https://podminky.urs.cz/item/CS_URS_2024_01/953312113" TargetMode="External"/><Relationship Id="rId77" Type="http://schemas.openxmlformats.org/officeDocument/2006/relationships/hyperlink" Target="https://podminky.urs.cz/item/CS_URS_2024_01/944511111" TargetMode="External"/><Relationship Id="rId100" Type="http://schemas.openxmlformats.org/officeDocument/2006/relationships/hyperlink" Target="https://podminky.urs.cz/item/CS_URS_2024_01/712811101" TargetMode="External"/><Relationship Id="rId105" Type="http://schemas.openxmlformats.org/officeDocument/2006/relationships/hyperlink" Target="https://podminky.urs.cz/item/CS_URS_2024_01/713131141" TargetMode="External"/><Relationship Id="rId126" Type="http://schemas.openxmlformats.org/officeDocument/2006/relationships/hyperlink" Target="https://podminky.urs.cz/item/CS_URS_2024_01/998763519" TargetMode="External"/><Relationship Id="rId147" Type="http://schemas.openxmlformats.org/officeDocument/2006/relationships/hyperlink" Target="https://podminky.urs.cz/item/CS_URS_2024_01/776111117" TargetMode="External"/><Relationship Id="rId8" Type="http://schemas.openxmlformats.org/officeDocument/2006/relationships/hyperlink" Target="https://podminky.urs.cz/item/CS_URS_2024_01/171201231" TargetMode="External"/><Relationship Id="rId51" Type="http://schemas.openxmlformats.org/officeDocument/2006/relationships/hyperlink" Target="https://podminky.urs.cz/item/CS_URS_2024_01/631362021" TargetMode="External"/><Relationship Id="rId72" Type="http://schemas.openxmlformats.org/officeDocument/2006/relationships/hyperlink" Target="https://podminky.urs.cz/item/CS_URS_2024_01/941221812" TargetMode="External"/><Relationship Id="rId93" Type="http://schemas.openxmlformats.org/officeDocument/2006/relationships/hyperlink" Target="https://podminky.urs.cz/item/CS_URS_2024_01/711161383" TargetMode="External"/><Relationship Id="rId98" Type="http://schemas.openxmlformats.org/officeDocument/2006/relationships/hyperlink" Target="https://podminky.urs.cz/item/CS_URS_2024_01/712331111" TargetMode="External"/><Relationship Id="rId121" Type="http://schemas.openxmlformats.org/officeDocument/2006/relationships/hyperlink" Target="https://podminky.urs.cz/item/CS_URS_2024_01/998762319" TargetMode="External"/><Relationship Id="rId142" Type="http://schemas.openxmlformats.org/officeDocument/2006/relationships/hyperlink" Target="https://podminky.urs.cz/item/CS_URS_2024_01/998766319" TargetMode="External"/><Relationship Id="rId163" Type="http://schemas.openxmlformats.org/officeDocument/2006/relationships/drawing" Target="../drawings/drawing2.xml"/><Relationship Id="rId3" Type="http://schemas.openxmlformats.org/officeDocument/2006/relationships/hyperlink" Target="https://podminky.urs.cz/item/CS_URS_2024_01/131251102" TargetMode="External"/><Relationship Id="rId25" Type="http://schemas.openxmlformats.org/officeDocument/2006/relationships/hyperlink" Target="https://podminky.urs.cz/item/CS_URS_2024_01/311362021" TargetMode="External"/><Relationship Id="rId46" Type="http://schemas.openxmlformats.org/officeDocument/2006/relationships/hyperlink" Target="https://podminky.urs.cz/item/CS_URS_2024_01/631312141" TargetMode="External"/><Relationship Id="rId67" Type="http://schemas.openxmlformats.org/officeDocument/2006/relationships/hyperlink" Target="https://podminky.urs.cz/item/CS_URS_2024_01/968082015" TargetMode="External"/><Relationship Id="rId116" Type="http://schemas.openxmlformats.org/officeDocument/2006/relationships/hyperlink" Target="https://podminky.urs.cz/item/CS_URS_2024_01/751721111" TargetMode="External"/><Relationship Id="rId137" Type="http://schemas.openxmlformats.org/officeDocument/2006/relationships/hyperlink" Target="https://podminky.urs.cz/item/CS_URS_2024_01/766691811" TargetMode="External"/><Relationship Id="rId158" Type="http://schemas.openxmlformats.org/officeDocument/2006/relationships/hyperlink" Target="https://podminky.urs.cz/item/CS_URS_2024_01/783301311" TargetMode="External"/><Relationship Id="rId20" Type="http://schemas.openxmlformats.org/officeDocument/2006/relationships/hyperlink" Target="https://podminky.urs.cz/item/CS_URS_2024_01/311351122" TargetMode="External"/><Relationship Id="rId41" Type="http://schemas.openxmlformats.org/officeDocument/2006/relationships/hyperlink" Target="https://podminky.urs.cz/item/CS_URS_2024_01/622142001" TargetMode="External"/><Relationship Id="rId62" Type="http://schemas.openxmlformats.org/officeDocument/2006/relationships/hyperlink" Target="https://podminky.urs.cz/item/CS_URS_2024_01/966080101" TargetMode="External"/><Relationship Id="rId83" Type="http://schemas.openxmlformats.org/officeDocument/2006/relationships/hyperlink" Target="https://podminky.urs.cz/item/CS_URS_2024_01/997013115" TargetMode="External"/><Relationship Id="rId88" Type="http://schemas.openxmlformats.org/officeDocument/2006/relationships/hyperlink" Target="https://podminky.urs.cz/item/CS_URS_2024_01/711111001" TargetMode="External"/><Relationship Id="rId111" Type="http://schemas.openxmlformats.org/officeDocument/2006/relationships/hyperlink" Target="https://podminky.urs.cz/item/CS_URS_2024_01/741313001" TargetMode="External"/><Relationship Id="rId132" Type="http://schemas.openxmlformats.org/officeDocument/2006/relationships/hyperlink" Target="https://podminky.urs.cz/item/CS_URS_2024_01/766660002" TargetMode="External"/><Relationship Id="rId153" Type="http://schemas.openxmlformats.org/officeDocument/2006/relationships/hyperlink" Target="https://podminky.urs.cz/item/CS_URS_2024_01/776223112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1/175111201" TargetMode="External"/><Relationship Id="rId13" Type="http://schemas.openxmlformats.org/officeDocument/2006/relationships/hyperlink" Target="https://podminky.urs.cz/item/CS_URS_2024_01/596811220" TargetMode="External"/><Relationship Id="rId18" Type="http://schemas.openxmlformats.org/officeDocument/2006/relationships/drawing" Target="../drawings/drawing3.xml"/><Relationship Id="rId3" Type="http://schemas.openxmlformats.org/officeDocument/2006/relationships/hyperlink" Target="https://podminky.urs.cz/item/CS_URS_2024_01/162751117" TargetMode="External"/><Relationship Id="rId7" Type="http://schemas.openxmlformats.org/officeDocument/2006/relationships/hyperlink" Target="https://podminky.urs.cz/item/CS_URS_2024_01/171251201" TargetMode="External"/><Relationship Id="rId12" Type="http://schemas.openxmlformats.org/officeDocument/2006/relationships/hyperlink" Target="https://podminky.urs.cz/item/CS_URS_2024_01/564710001" TargetMode="External"/><Relationship Id="rId17" Type="http://schemas.openxmlformats.org/officeDocument/2006/relationships/hyperlink" Target="https://podminky.urs.cz/item/CS_URS_2024_01/998223011" TargetMode="External"/><Relationship Id="rId2" Type="http://schemas.openxmlformats.org/officeDocument/2006/relationships/hyperlink" Target="https://podminky.urs.cz/item/CS_URS_2024_01/131251100" TargetMode="External"/><Relationship Id="rId16" Type="http://schemas.openxmlformats.org/officeDocument/2006/relationships/hyperlink" Target="https://podminky.urs.cz/item/CS_URS_2024_01/919726202" TargetMode="External"/><Relationship Id="rId1" Type="http://schemas.openxmlformats.org/officeDocument/2006/relationships/hyperlink" Target="https://podminky.urs.cz/item/CS_URS_2024_01/113202111" TargetMode="External"/><Relationship Id="rId6" Type="http://schemas.openxmlformats.org/officeDocument/2006/relationships/hyperlink" Target="https://podminky.urs.cz/item/CS_URS_2024_01/171201231" TargetMode="External"/><Relationship Id="rId11" Type="http://schemas.openxmlformats.org/officeDocument/2006/relationships/hyperlink" Target="https://podminky.urs.cz/item/CS_URS_2024_01/564231011" TargetMode="External"/><Relationship Id="rId5" Type="http://schemas.openxmlformats.org/officeDocument/2006/relationships/hyperlink" Target="https://podminky.urs.cz/item/CS_URS_2024_01/167151101" TargetMode="External"/><Relationship Id="rId15" Type="http://schemas.openxmlformats.org/officeDocument/2006/relationships/hyperlink" Target="https://podminky.urs.cz/item/CS_URS_2024_01/916991121" TargetMode="External"/><Relationship Id="rId10" Type="http://schemas.openxmlformats.org/officeDocument/2006/relationships/hyperlink" Target="https://podminky.urs.cz/item/CS_URS_2024_01/561121111" TargetMode="External"/><Relationship Id="rId4" Type="http://schemas.openxmlformats.org/officeDocument/2006/relationships/hyperlink" Target="https://podminky.urs.cz/item/CS_URS_2024_01/166111101" TargetMode="External"/><Relationship Id="rId9" Type="http://schemas.openxmlformats.org/officeDocument/2006/relationships/hyperlink" Target="https://podminky.urs.cz/item/CS_URS_2024_01/181951111" TargetMode="External"/><Relationship Id="rId14" Type="http://schemas.openxmlformats.org/officeDocument/2006/relationships/hyperlink" Target="https://podminky.urs.cz/item/CS_URS_2024_01/916231213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hyperlink" Target="https://podminky.urs.cz/item/CS_URS_2023_02/071103000" TargetMode="External"/><Relationship Id="rId1" Type="http://schemas.openxmlformats.org/officeDocument/2006/relationships/hyperlink" Target="https://podminky.urs.cz/item/CS_URS_2023_02/035103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9"/>
  <sheetViews>
    <sheetView showGridLines="0" workbookViewId="0"/>
  </sheetViews>
  <sheetFormatPr defaultRowHeight="15" x14ac:dyDescent="0.2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 x14ac:dyDescent="0.2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50000000000003" customHeight="1" x14ac:dyDescent="0.2">
      <c r="AR2" s="201"/>
      <c r="AS2" s="201"/>
      <c r="AT2" s="201"/>
      <c r="AU2" s="201"/>
      <c r="AV2" s="201"/>
      <c r="AW2" s="201"/>
      <c r="AX2" s="201"/>
      <c r="AY2" s="201"/>
      <c r="AZ2" s="201"/>
      <c r="BA2" s="201"/>
      <c r="BB2" s="201"/>
      <c r="BC2" s="201"/>
      <c r="BD2" s="201"/>
      <c r="BE2" s="201"/>
      <c r="BS2" s="17" t="s">
        <v>6</v>
      </c>
      <c r="BT2" s="17" t="s">
        <v>7</v>
      </c>
    </row>
    <row r="3" spans="1:74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5" customHeight="1" x14ac:dyDescent="0.2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 x14ac:dyDescent="0.2">
      <c r="B5" s="20"/>
      <c r="D5" s="24" t="s">
        <v>13</v>
      </c>
      <c r="K5" s="200" t="s">
        <v>14</v>
      </c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1"/>
      <c r="Y5" s="201"/>
      <c r="Z5" s="201"/>
      <c r="AA5" s="201"/>
      <c r="AB5" s="201"/>
      <c r="AC5" s="201"/>
      <c r="AD5" s="201"/>
      <c r="AE5" s="201"/>
      <c r="AF5" s="201"/>
      <c r="AG5" s="201"/>
      <c r="AH5" s="201"/>
      <c r="AI5" s="201"/>
      <c r="AJ5" s="201"/>
      <c r="AR5" s="20"/>
      <c r="BE5" s="197" t="s">
        <v>15</v>
      </c>
      <c r="BS5" s="17" t="s">
        <v>6</v>
      </c>
    </row>
    <row r="6" spans="1:74" ht="36.950000000000003" customHeight="1" x14ac:dyDescent="0.2">
      <c r="B6" s="20"/>
      <c r="D6" s="26" t="s">
        <v>16</v>
      </c>
      <c r="K6" s="202" t="s">
        <v>17</v>
      </c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201"/>
      <c r="AA6" s="201"/>
      <c r="AB6" s="201"/>
      <c r="AC6" s="201"/>
      <c r="AD6" s="201"/>
      <c r="AE6" s="201"/>
      <c r="AF6" s="201"/>
      <c r="AG6" s="201"/>
      <c r="AH6" s="201"/>
      <c r="AI6" s="201"/>
      <c r="AJ6" s="201"/>
      <c r="AR6" s="20"/>
      <c r="BE6" s="198"/>
      <c r="BS6" s="17" t="s">
        <v>6</v>
      </c>
    </row>
    <row r="7" spans="1:74" ht="12" customHeight="1" x14ac:dyDescent="0.2">
      <c r="B7" s="20"/>
      <c r="D7" s="27" t="s">
        <v>18</v>
      </c>
      <c r="K7" s="25" t="s">
        <v>1</v>
      </c>
      <c r="AK7" s="27" t="s">
        <v>19</v>
      </c>
      <c r="AN7" s="25" t="s">
        <v>1</v>
      </c>
      <c r="AR7" s="20"/>
      <c r="BE7" s="198"/>
      <c r="BS7" s="17" t="s">
        <v>6</v>
      </c>
    </row>
    <row r="8" spans="1:74" ht="12" customHeight="1" x14ac:dyDescent="0.2">
      <c r="B8" s="20"/>
      <c r="D8" s="27" t="s">
        <v>20</v>
      </c>
      <c r="K8" s="25" t="s">
        <v>21</v>
      </c>
      <c r="AK8" s="27" t="s">
        <v>22</v>
      </c>
      <c r="AN8" s="28" t="s">
        <v>23</v>
      </c>
      <c r="AR8" s="20"/>
      <c r="BE8" s="198"/>
      <c r="BS8" s="17" t="s">
        <v>6</v>
      </c>
    </row>
    <row r="9" spans="1:74" ht="14.45" customHeight="1" x14ac:dyDescent="0.2">
      <c r="B9" s="20"/>
      <c r="AR9" s="20"/>
      <c r="BE9" s="198"/>
      <c r="BS9" s="17" t="s">
        <v>6</v>
      </c>
    </row>
    <row r="10" spans="1:74" ht="12" customHeight="1" x14ac:dyDescent="0.2">
      <c r="B10" s="20"/>
      <c r="D10" s="27" t="s">
        <v>24</v>
      </c>
      <c r="AK10" s="27" t="s">
        <v>25</v>
      </c>
      <c r="AN10" s="25" t="s">
        <v>1</v>
      </c>
      <c r="AR10" s="20"/>
      <c r="BE10" s="198"/>
      <c r="BS10" s="17" t="s">
        <v>6</v>
      </c>
    </row>
    <row r="11" spans="1:74" ht="18.399999999999999" customHeight="1" x14ac:dyDescent="0.2">
      <c r="B11" s="20"/>
      <c r="E11" s="25" t="s">
        <v>26</v>
      </c>
      <c r="AK11" s="27" t="s">
        <v>27</v>
      </c>
      <c r="AN11" s="25" t="s">
        <v>1</v>
      </c>
      <c r="AR11" s="20"/>
      <c r="BE11" s="198"/>
      <c r="BS11" s="17" t="s">
        <v>6</v>
      </c>
    </row>
    <row r="12" spans="1:74" ht="6.95" customHeight="1" x14ac:dyDescent="0.2">
      <c r="B12" s="20"/>
      <c r="AR12" s="20"/>
      <c r="BE12" s="198"/>
      <c r="BS12" s="17" t="s">
        <v>6</v>
      </c>
    </row>
    <row r="13" spans="1:74" ht="12" customHeight="1" x14ac:dyDescent="0.2">
      <c r="B13" s="20"/>
      <c r="D13" s="27" t="s">
        <v>28</v>
      </c>
      <c r="AK13" s="27" t="s">
        <v>25</v>
      </c>
      <c r="AN13" s="29" t="s">
        <v>29</v>
      </c>
      <c r="AR13" s="20"/>
      <c r="BE13" s="198"/>
      <c r="BS13" s="17" t="s">
        <v>6</v>
      </c>
    </row>
    <row r="14" spans="1:74" ht="12.75" x14ac:dyDescent="0.2">
      <c r="B14" s="20"/>
      <c r="E14" s="203" t="s">
        <v>29</v>
      </c>
      <c r="F14" s="204"/>
      <c r="G14" s="204"/>
      <c r="H14" s="204"/>
      <c r="I14" s="204"/>
      <c r="J14" s="204"/>
      <c r="K14" s="204"/>
      <c r="L14" s="204"/>
      <c r="M14" s="204"/>
      <c r="N14" s="204"/>
      <c r="O14" s="204"/>
      <c r="P14" s="204"/>
      <c r="Q14" s="204"/>
      <c r="R14" s="204"/>
      <c r="S14" s="204"/>
      <c r="T14" s="204"/>
      <c r="U14" s="204"/>
      <c r="V14" s="204"/>
      <c r="W14" s="204"/>
      <c r="X14" s="204"/>
      <c r="Y14" s="204"/>
      <c r="Z14" s="204"/>
      <c r="AA14" s="204"/>
      <c r="AB14" s="204"/>
      <c r="AC14" s="204"/>
      <c r="AD14" s="204"/>
      <c r="AE14" s="204"/>
      <c r="AF14" s="204"/>
      <c r="AG14" s="204"/>
      <c r="AH14" s="204"/>
      <c r="AI14" s="204"/>
      <c r="AJ14" s="204"/>
      <c r="AK14" s="27" t="s">
        <v>27</v>
      </c>
      <c r="AN14" s="29" t="s">
        <v>29</v>
      </c>
      <c r="AR14" s="20"/>
      <c r="BE14" s="198"/>
      <c r="BS14" s="17" t="s">
        <v>6</v>
      </c>
    </row>
    <row r="15" spans="1:74" ht="6.95" customHeight="1" x14ac:dyDescent="0.2">
      <c r="B15" s="20"/>
      <c r="AR15" s="20"/>
      <c r="BE15" s="198"/>
      <c r="BS15" s="17" t="s">
        <v>4</v>
      </c>
    </row>
    <row r="16" spans="1:74" ht="12" customHeight="1" x14ac:dyDescent="0.2">
      <c r="B16" s="20"/>
      <c r="D16" s="27" t="s">
        <v>30</v>
      </c>
      <c r="AK16" s="27" t="s">
        <v>25</v>
      </c>
      <c r="AN16" s="25" t="s">
        <v>31</v>
      </c>
      <c r="AR16" s="20"/>
      <c r="BE16" s="198"/>
      <c r="BS16" s="17" t="s">
        <v>4</v>
      </c>
    </row>
    <row r="17" spans="2:71" ht="18.399999999999999" customHeight="1" x14ac:dyDescent="0.2">
      <c r="B17" s="20"/>
      <c r="E17" s="25" t="s">
        <v>32</v>
      </c>
      <c r="AK17" s="27" t="s">
        <v>27</v>
      </c>
      <c r="AN17" s="25" t="s">
        <v>33</v>
      </c>
      <c r="AR17" s="20"/>
      <c r="BE17" s="198"/>
      <c r="BS17" s="17" t="s">
        <v>34</v>
      </c>
    </row>
    <row r="18" spans="2:71" ht="6.95" customHeight="1" x14ac:dyDescent="0.2">
      <c r="B18" s="20"/>
      <c r="AR18" s="20"/>
      <c r="BE18" s="198"/>
      <c r="BS18" s="17" t="s">
        <v>6</v>
      </c>
    </row>
    <row r="19" spans="2:71" ht="12" customHeight="1" x14ac:dyDescent="0.2">
      <c r="B19" s="20"/>
      <c r="D19" s="27" t="s">
        <v>35</v>
      </c>
      <c r="AK19" s="27" t="s">
        <v>25</v>
      </c>
      <c r="AN19" s="25" t="s">
        <v>1</v>
      </c>
      <c r="AR19" s="20"/>
      <c r="BE19" s="198"/>
      <c r="BS19" s="17" t="s">
        <v>6</v>
      </c>
    </row>
    <row r="20" spans="2:71" ht="18.399999999999999" customHeight="1" x14ac:dyDescent="0.2">
      <c r="B20" s="20"/>
      <c r="E20" s="25" t="s">
        <v>36</v>
      </c>
      <c r="AK20" s="27" t="s">
        <v>27</v>
      </c>
      <c r="AN20" s="25" t="s">
        <v>1</v>
      </c>
      <c r="AR20" s="20"/>
      <c r="BE20" s="198"/>
      <c r="BS20" s="17" t="s">
        <v>34</v>
      </c>
    </row>
    <row r="21" spans="2:71" ht="6.95" customHeight="1" x14ac:dyDescent="0.2">
      <c r="B21" s="20"/>
      <c r="AR21" s="20"/>
      <c r="BE21" s="198"/>
    </row>
    <row r="22" spans="2:71" ht="12" customHeight="1" x14ac:dyDescent="0.2">
      <c r="B22" s="20"/>
      <c r="D22" s="27" t="s">
        <v>37</v>
      </c>
      <c r="AR22" s="20"/>
      <c r="BE22" s="198"/>
    </row>
    <row r="23" spans="2:71" ht="16.5" customHeight="1" x14ac:dyDescent="0.2">
      <c r="B23" s="20"/>
      <c r="E23" s="205" t="s">
        <v>1</v>
      </c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5"/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R23" s="20"/>
      <c r="BE23" s="198"/>
    </row>
    <row r="24" spans="2:71" ht="6.95" customHeight="1" x14ac:dyDescent="0.2">
      <c r="B24" s="20"/>
      <c r="AR24" s="20"/>
      <c r="BE24" s="198"/>
    </row>
    <row r="25" spans="2:71" ht="6.95" customHeight="1" x14ac:dyDescent="0.2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198"/>
    </row>
    <row r="26" spans="2:71" s="1" customFormat="1" ht="25.9" customHeight="1" x14ac:dyDescent="0.2">
      <c r="B26" s="32"/>
      <c r="D26" s="33" t="s">
        <v>38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06">
        <f>ROUND(AG94,2)</f>
        <v>0</v>
      </c>
      <c r="AL26" s="207"/>
      <c r="AM26" s="207"/>
      <c r="AN26" s="207"/>
      <c r="AO26" s="207"/>
      <c r="AR26" s="32"/>
      <c r="BE26" s="198"/>
    </row>
    <row r="27" spans="2:71" s="1" customFormat="1" ht="6.95" customHeight="1" x14ac:dyDescent="0.2">
      <c r="B27" s="32"/>
      <c r="AR27" s="32"/>
      <c r="BE27" s="198"/>
    </row>
    <row r="28" spans="2:71" s="1" customFormat="1" ht="12.75" x14ac:dyDescent="0.2">
      <c r="B28" s="32"/>
      <c r="L28" s="208" t="s">
        <v>39</v>
      </c>
      <c r="M28" s="208"/>
      <c r="N28" s="208"/>
      <c r="O28" s="208"/>
      <c r="P28" s="208"/>
      <c r="W28" s="208" t="s">
        <v>40</v>
      </c>
      <c r="X28" s="208"/>
      <c r="Y28" s="208"/>
      <c r="Z28" s="208"/>
      <c r="AA28" s="208"/>
      <c r="AB28" s="208"/>
      <c r="AC28" s="208"/>
      <c r="AD28" s="208"/>
      <c r="AE28" s="208"/>
      <c r="AK28" s="208" t="s">
        <v>41</v>
      </c>
      <c r="AL28" s="208"/>
      <c r="AM28" s="208"/>
      <c r="AN28" s="208"/>
      <c r="AO28" s="208"/>
      <c r="AR28" s="32"/>
      <c r="BE28" s="198"/>
    </row>
    <row r="29" spans="2:71" s="2" customFormat="1" ht="14.45" customHeight="1" x14ac:dyDescent="0.2">
      <c r="B29" s="36"/>
      <c r="D29" s="27" t="s">
        <v>42</v>
      </c>
      <c r="F29" s="27" t="s">
        <v>43</v>
      </c>
      <c r="L29" s="211">
        <v>0.21</v>
      </c>
      <c r="M29" s="210"/>
      <c r="N29" s="210"/>
      <c r="O29" s="210"/>
      <c r="P29" s="210"/>
      <c r="W29" s="209">
        <f>ROUND(AZ94, 2)</f>
        <v>0</v>
      </c>
      <c r="X29" s="210"/>
      <c r="Y29" s="210"/>
      <c r="Z29" s="210"/>
      <c r="AA29" s="210"/>
      <c r="AB29" s="210"/>
      <c r="AC29" s="210"/>
      <c r="AD29" s="210"/>
      <c r="AE29" s="210"/>
      <c r="AK29" s="209">
        <f>ROUND(AV94, 2)</f>
        <v>0</v>
      </c>
      <c r="AL29" s="210"/>
      <c r="AM29" s="210"/>
      <c r="AN29" s="210"/>
      <c r="AO29" s="210"/>
      <c r="AR29" s="36"/>
      <c r="BE29" s="199"/>
    </row>
    <row r="30" spans="2:71" s="2" customFormat="1" ht="14.45" customHeight="1" x14ac:dyDescent="0.2">
      <c r="B30" s="36"/>
      <c r="F30" s="27" t="s">
        <v>44</v>
      </c>
      <c r="L30" s="211">
        <v>0.12</v>
      </c>
      <c r="M30" s="210"/>
      <c r="N30" s="210"/>
      <c r="O30" s="210"/>
      <c r="P30" s="210"/>
      <c r="W30" s="209">
        <f>ROUND(BA94, 2)</f>
        <v>0</v>
      </c>
      <c r="X30" s="210"/>
      <c r="Y30" s="210"/>
      <c r="Z30" s="210"/>
      <c r="AA30" s="210"/>
      <c r="AB30" s="210"/>
      <c r="AC30" s="210"/>
      <c r="AD30" s="210"/>
      <c r="AE30" s="210"/>
      <c r="AK30" s="209">
        <f>ROUND(AW94, 2)</f>
        <v>0</v>
      </c>
      <c r="AL30" s="210"/>
      <c r="AM30" s="210"/>
      <c r="AN30" s="210"/>
      <c r="AO30" s="210"/>
      <c r="AR30" s="36"/>
      <c r="BE30" s="199"/>
    </row>
    <row r="31" spans="2:71" s="2" customFormat="1" ht="14.45" hidden="1" customHeight="1" x14ac:dyDescent="0.2">
      <c r="B31" s="36"/>
      <c r="F31" s="27" t="s">
        <v>45</v>
      </c>
      <c r="L31" s="211">
        <v>0.21</v>
      </c>
      <c r="M31" s="210"/>
      <c r="N31" s="210"/>
      <c r="O31" s="210"/>
      <c r="P31" s="210"/>
      <c r="W31" s="209">
        <f>ROUND(BB94, 2)</f>
        <v>0</v>
      </c>
      <c r="X31" s="210"/>
      <c r="Y31" s="210"/>
      <c r="Z31" s="210"/>
      <c r="AA31" s="210"/>
      <c r="AB31" s="210"/>
      <c r="AC31" s="210"/>
      <c r="AD31" s="210"/>
      <c r="AE31" s="210"/>
      <c r="AK31" s="209">
        <v>0</v>
      </c>
      <c r="AL31" s="210"/>
      <c r="AM31" s="210"/>
      <c r="AN31" s="210"/>
      <c r="AO31" s="210"/>
      <c r="AR31" s="36"/>
      <c r="BE31" s="199"/>
    </row>
    <row r="32" spans="2:71" s="2" customFormat="1" ht="14.45" hidden="1" customHeight="1" x14ac:dyDescent="0.2">
      <c r="B32" s="36"/>
      <c r="F32" s="27" t="s">
        <v>46</v>
      </c>
      <c r="L32" s="211">
        <v>0.12</v>
      </c>
      <c r="M32" s="210"/>
      <c r="N32" s="210"/>
      <c r="O32" s="210"/>
      <c r="P32" s="210"/>
      <c r="W32" s="209">
        <f>ROUND(BC94, 2)</f>
        <v>0</v>
      </c>
      <c r="X32" s="210"/>
      <c r="Y32" s="210"/>
      <c r="Z32" s="210"/>
      <c r="AA32" s="210"/>
      <c r="AB32" s="210"/>
      <c r="AC32" s="210"/>
      <c r="AD32" s="210"/>
      <c r="AE32" s="210"/>
      <c r="AK32" s="209">
        <v>0</v>
      </c>
      <c r="AL32" s="210"/>
      <c r="AM32" s="210"/>
      <c r="AN32" s="210"/>
      <c r="AO32" s="210"/>
      <c r="AR32" s="36"/>
      <c r="BE32" s="199"/>
    </row>
    <row r="33" spans="2:57" s="2" customFormat="1" ht="14.45" hidden="1" customHeight="1" x14ac:dyDescent="0.2">
      <c r="B33" s="36"/>
      <c r="F33" s="27" t="s">
        <v>47</v>
      </c>
      <c r="L33" s="211">
        <v>0</v>
      </c>
      <c r="M33" s="210"/>
      <c r="N33" s="210"/>
      <c r="O33" s="210"/>
      <c r="P33" s="210"/>
      <c r="W33" s="209">
        <f>ROUND(BD94, 2)</f>
        <v>0</v>
      </c>
      <c r="X33" s="210"/>
      <c r="Y33" s="210"/>
      <c r="Z33" s="210"/>
      <c r="AA33" s="210"/>
      <c r="AB33" s="210"/>
      <c r="AC33" s="210"/>
      <c r="AD33" s="210"/>
      <c r="AE33" s="210"/>
      <c r="AK33" s="209">
        <v>0</v>
      </c>
      <c r="AL33" s="210"/>
      <c r="AM33" s="210"/>
      <c r="AN33" s="210"/>
      <c r="AO33" s="210"/>
      <c r="AR33" s="36"/>
      <c r="BE33" s="199"/>
    </row>
    <row r="34" spans="2:57" s="1" customFormat="1" ht="6.95" customHeight="1" x14ac:dyDescent="0.2">
      <c r="B34" s="32"/>
      <c r="AR34" s="32"/>
      <c r="BE34" s="198"/>
    </row>
    <row r="35" spans="2:57" s="1" customFormat="1" ht="25.9" customHeight="1" x14ac:dyDescent="0.2">
      <c r="B35" s="32"/>
      <c r="C35" s="37"/>
      <c r="D35" s="38" t="s">
        <v>48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49</v>
      </c>
      <c r="U35" s="39"/>
      <c r="V35" s="39"/>
      <c r="W35" s="39"/>
      <c r="X35" s="212" t="s">
        <v>50</v>
      </c>
      <c r="Y35" s="213"/>
      <c r="Z35" s="213"/>
      <c r="AA35" s="213"/>
      <c r="AB35" s="213"/>
      <c r="AC35" s="39"/>
      <c r="AD35" s="39"/>
      <c r="AE35" s="39"/>
      <c r="AF35" s="39"/>
      <c r="AG35" s="39"/>
      <c r="AH35" s="39"/>
      <c r="AI35" s="39"/>
      <c r="AJ35" s="39"/>
      <c r="AK35" s="214">
        <f>SUM(AK26:AK33)</f>
        <v>0</v>
      </c>
      <c r="AL35" s="213"/>
      <c r="AM35" s="213"/>
      <c r="AN35" s="213"/>
      <c r="AO35" s="215"/>
      <c r="AP35" s="37"/>
      <c r="AQ35" s="37"/>
      <c r="AR35" s="32"/>
    </row>
    <row r="36" spans="2:57" s="1" customFormat="1" ht="6.95" customHeight="1" x14ac:dyDescent="0.2">
      <c r="B36" s="32"/>
      <c r="AR36" s="32"/>
    </row>
    <row r="37" spans="2:57" s="1" customFormat="1" ht="14.45" customHeight="1" x14ac:dyDescent="0.2">
      <c r="B37" s="32"/>
      <c r="AR37" s="32"/>
    </row>
    <row r="38" spans="2:57" ht="14.45" customHeight="1" x14ac:dyDescent="0.2">
      <c r="B38" s="20"/>
      <c r="AR38" s="20"/>
    </row>
    <row r="39" spans="2:57" ht="14.45" customHeight="1" x14ac:dyDescent="0.2">
      <c r="B39" s="20"/>
      <c r="AR39" s="20"/>
    </row>
    <row r="40" spans="2:57" ht="14.45" customHeight="1" x14ac:dyDescent="0.2">
      <c r="B40" s="20"/>
      <c r="AR40" s="20"/>
    </row>
    <row r="41" spans="2:57" ht="14.45" customHeight="1" x14ac:dyDescent="0.2">
      <c r="B41" s="20"/>
      <c r="AR41" s="20"/>
    </row>
    <row r="42" spans="2:57" ht="14.45" customHeight="1" x14ac:dyDescent="0.2">
      <c r="B42" s="20"/>
      <c r="AR42" s="20"/>
    </row>
    <row r="43" spans="2:57" ht="14.45" customHeight="1" x14ac:dyDescent="0.2">
      <c r="B43" s="20"/>
      <c r="AR43" s="20"/>
    </row>
    <row r="44" spans="2:57" ht="14.45" customHeight="1" x14ac:dyDescent="0.2">
      <c r="B44" s="20"/>
      <c r="AR44" s="20"/>
    </row>
    <row r="45" spans="2:57" ht="14.45" customHeight="1" x14ac:dyDescent="0.2">
      <c r="B45" s="20"/>
      <c r="AR45" s="20"/>
    </row>
    <row r="46" spans="2:57" ht="14.45" customHeight="1" x14ac:dyDescent="0.2">
      <c r="B46" s="20"/>
      <c r="AR46" s="20"/>
    </row>
    <row r="47" spans="2:57" ht="14.45" customHeight="1" x14ac:dyDescent="0.2">
      <c r="B47" s="20"/>
      <c r="AR47" s="20"/>
    </row>
    <row r="48" spans="2:57" ht="14.45" customHeight="1" x14ac:dyDescent="0.2">
      <c r="B48" s="20"/>
      <c r="AR48" s="20"/>
    </row>
    <row r="49" spans="2:44" s="1" customFormat="1" ht="14.45" customHeight="1" x14ac:dyDescent="0.2">
      <c r="B49" s="32"/>
      <c r="D49" s="41" t="s">
        <v>51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52</v>
      </c>
      <c r="AI49" s="42"/>
      <c r="AJ49" s="42"/>
      <c r="AK49" s="42"/>
      <c r="AL49" s="42"/>
      <c r="AM49" s="42"/>
      <c r="AN49" s="42"/>
      <c r="AO49" s="42"/>
      <c r="AR49" s="32"/>
    </row>
    <row r="50" spans="2:44" ht="11.25" x14ac:dyDescent="0.2">
      <c r="B50" s="20"/>
      <c r="AR50" s="20"/>
    </row>
    <row r="51" spans="2:44" ht="11.25" x14ac:dyDescent="0.2">
      <c r="B51" s="20"/>
      <c r="AR51" s="20"/>
    </row>
    <row r="52" spans="2:44" ht="11.25" x14ac:dyDescent="0.2">
      <c r="B52" s="20"/>
      <c r="AR52" s="20"/>
    </row>
    <row r="53" spans="2:44" ht="11.25" x14ac:dyDescent="0.2">
      <c r="B53" s="20"/>
      <c r="AR53" s="20"/>
    </row>
    <row r="54" spans="2:44" ht="11.25" x14ac:dyDescent="0.2">
      <c r="B54" s="20"/>
      <c r="AR54" s="20"/>
    </row>
    <row r="55" spans="2:44" ht="11.25" x14ac:dyDescent="0.2">
      <c r="B55" s="20"/>
      <c r="AR55" s="20"/>
    </row>
    <row r="56" spans="2:44" ht="11.25" x14ac:dyDescent="0.2">
      <c r="B56" s="20"/>
      <c r="AR56" s="20"/>
    </row>
    <row r="57" spans="2:44" ht="11.25" x14ac:dyDescent="0.2">
      <c r="B57" s="20"/>
      <c r="AR57" s="20"/>
    </row>
    <row r="58" spans="2:44" ht="11.25" x14ac:dyDescent="0.2">
      <c r="B58" s="20"/>
      <c r="AR58" s="20"/>
    </row>
    <row r="59" spans="2:44" ht="11.25" x14ac:dyDescent="0.2">
      <c r="B59" s="20"/>
      <c r="AR59" s="20"/>
    </row>
    <row r="60" spans="2:44" s="1" customFormat="1" ht="12.75" x14ac:dyDescent="0.2">
      <c r="B60" s="32"/>
      <c r="D60" s="43" t="s">
        <v>53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3" t="s">
        <v>54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3" t="s">
        <v>53</v>
      </c>
      <c r="AI60" s="34"/>
      <c r="AJ60" s="34"/>
      <c r="AK60" s="34"/>
      <c r="AL60" s="34"/>
      <c r="AM60" s="43" t="s">
        <v>54</v>
      </c>
      <c r="AN60" s="34"/>
      <c r="AO60" s="34"/>
      <c r="AR60" s="32"/>
    </row>
    <row r="61" spans="2:44" ht="11.25" x14ac:dyDescent="0.2">
      <c r="B61" s="20"/>
      <c r="AR61" s="20"/>
    </row>
    <row r="62" spans="2:44" ht="11.25" x14ac:dyDescent="0.2">
      <c r="B62" s="20"/>
      <c r="AR62" s="20"/>
    </row>
    <row r="63" spans="2:44" ht="11.25" x14ac:dyDescent="0.2">
      <c r="B63" s="20"/>
      <c r="AR63" s="20"/>
    </row>
    <row r="64" spans="2:44" s="1" customFormat="1" ht="12.75" x14ac:dyDescent="0.2">
      <c r="B64" s="32"/>
      <c r="D64" s="41" t="s">
        <v>55</v>
      </c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1" t="s">
        <v>56</v>
      </c>
      <c r="AI64" s="42"/>
      <c r="AJ64" s="42"/>
      <c r="AK64" s="42"/>
      <c r="AL64" s="42"/>
      <c r="AM64" s="42"/>
      <c r="AN64" s="42"/>
      <c r="AO64" s="42"/>
      <c r="AR64" s="32"/>
    </row>
    <row r="65" spans="2:44" ht="11.25" x14ac:dyDescent="0.2">
      <c r="B65" s="20"/>
      <c r="AR65" s="20"/>
    </row>
    <row r="66" spans="2:44" ht="11.25" x14ac:dyDescent="0.2">
      <c r="B66" s="20"/>
      <c r="AR66" s="20"/>
    </row>
    <row r="67" spans="2:44" ht="11.25" x14ac:dyDescent="0.2">
      <c r="B67" s="20"/>
      <c r="AR67" s="20"/>
    </row>
    <row r="68" spans="2:44" ht="11.25" x14ac:dyDescent="0.2">
      <c r="B68" s="20"/>
      <c r="AR68" s="20"/>
    </row>
    <row r="69" spans="2:44" ht="11.25" x14ac:dyDescent="0.2">
      <c r="B69" s="20"/>
      <c r="AR69" s="20"/>
    </row>
    <row r="70" spans="2:44" ht="11.25" x14ac:dyDescent="0.2">
      <c r="B70" s="20"/>
      <c r="AR70" s="20"/>
    </row>
    <row r="71" spans="2:44" ht="11.25" x14ac:dyDescent="0.2">
      <c r="B71" s="20"/>
      <c r="AR71" s="20"/>
    </row>
    <row r="72" spans="2:44" ht="11.25" x14ac:dyDescent="0.2">
      <c r="B72" s="20"/>
      <c r="AR72" s="20"/>
    </row>
    <row r="73" spans="2:44" ht="11.25" x14ac:dyDescent="0.2">
      <c r="B73" s="20"/>
      <c r="AR73" s="20"/>
    </row>
    <row r="74" spans="2:44" ht="11.25" x14ac:dyDescent="0.2">
      <c r="B74" s="20"/>
      <c r="AR74" s="20"/>
    </row>
    <row r="75" spans="2:44" s="1" customFormat="1" ht="12.75" x14ac:dyDescent="0.2">
      <c r="B75" s="32"/>
      <c r="D75" s="43" t="s">
        <v>53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3" t="s">
        <v>54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3" t="s">
        <v>53</v>
      </c>
      <c r="AI75" s="34"/>
      <c r="AJ75" s="34"/>
      <c r="AK75" s="34"/>
      <c r="AL75" s="34"/>
      <c r="AM75" s="43" t="s">
        <v>54</v>
      </c>
      <c r="AN75" s="34"/>
      <c r="AO75" s="34"/>
      <c r="AR75" s="32"/>
    </row>
    <row r="76" spans="2:44" s="1" customFormat="1" ht="11.25" x14ac:dyDescent="0.2">
      <c r="B76" s="32"/>
      <c r="AR76" s="32"/>
    </row>
    <row r="77" spans="2:44" s="1" customFormat="1" ht="6.95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2"/>
    </row>
    <row r="81" spans="1:91" s="1" customFormat="1" ht="6.95" customHeight="1" x14ac:dyDescent="0.2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2"/>
    </row>
    <row r="82" spans="1:91" s="1" customFormat="1" ht="24.95" customHeight="1" x14ac:dyDescent="0.2">
      <c r="B82" s="32"/>
      <c r="C82" s="21" t="s">
        <v>57</v>
      </c>
      <c r="AR82" s="32"/>
    </row>
    <row r="83" spans="1:91" s="1" customFormat="1" ht="6.95" customHeight="1" x14ac:dyDescent="0.2">
      <c r="B83" s="32"/>
      <c r="AR83" s="32"/>
    </row>
    <row r="84" spans="1:91" s="3" customFormat="1" ht="12" customHeight="1" x14ac:dyDescent="0.2">
      <c r="B84" s="48"/>
      <c r="C84" s="27" t="s">
        <v>13</v>
      </c>
      <c r="L84" s="3" t="str">
        <f>K5</f>
        <v>2401400A</v>
      </c>
      <c r="AR84" s="48"/>
    </row>
    <row r="85" spans="1:91" s="4" customFormat="1" ht="36.950000000000003" customHeight="1" x14ac:dyDescent="0.2">
      <c r="B85" s="49"/>
      <c r="C85" s="50" t="s">
        <v>16</v>
      </c>
      <c r="L85" s="216" t="str">
        <f>K6</f>
        <v>Objekt N1 - SO 02 - Přístavba výtahu dle požadavků HZS</v>
      </c>
      <c r="M85" s="217"/>
      <c r="N85" s="217"/>
      <c r="O85" s="217"/>
      <c r="P85" s="217"/>
      <c r="Q85" s="217"/>
      <c r="R85" s="217"/>
      <c r="S85" s="217"/>
      <c r="T85" s="217"/>
      <c r="U85" s="217"/>
      <c r="V85" s="217"/>
      <c r="W85" s="217"/>
      <c r="X85" s="217"/>
      <c r="Y85" s="217"/>
      <c r="Z85" s="217"/>
      <c r="AA85" s="217"/>
      <c r="AB85" s="217"/>
      <c r="AC85" s="217"/>
      <c r="AD85" s="217"/>
      <c r="AE85" s="217"/>
      <c r="AF85" s="217"/>
      <c r="AG85" s="217"/>
      <c r="AH85" s="217"/>
      <c r="AI85" s="217"/>
      <c r="AJ85" s="217"/>
      <c r="AR85" s="49"/>
    </row>
    <row r="86" spans="1:91" s="1" customFormat="1" ht="6.95" customHeight="1" x14ac:dyDescent="0.2">
      <c r="B86" s="32"/>
      <c r="AR86" s="32"/>
    </row>
    <row r="87" spans="1:91" s="1" customFormat="1" ht="12" customHeight="1" x14ac:dyDescent="0.2">
      <c r="B87" s="32"/>
      <c r="C87" s="27" t="s">
        <v>20</v>
      </c>
      <c r="L87" s="51" t="str">
        <f>IF(K8="","",K8)</f>
        <v>Olomouc-Neředín, tř.Míru 644/12</v>
      </c>
      <c r="AI87" s="27" t="s">
        <v>22</v>
      </c>
      <c r="AM87" s="218" t="str">
        <f>IF(AN8= "","",AN8)</f>
        <v>23. 5. 2024</v>
      </c>
      <c r="AN87" s="218"/>
      <c r="AR87" s="32"/>
    </row>
    <row r="88" spans="1:91" s="1" customFormat="1" ht="6.95" customHeight="1" x14ac:dyDescent="0.2">
      <c r="B88" s="32"/>
      <c r="AR88" s="32"/>
    </row>
    <row r="89" spans="1:91" s="1" customFormat="1" ht="15.2" customHeight="1" x14ac:dyDescent="0.2">
      <c r="B89" s="32"/>
      <c r="C89" s="27" t="s">
        <v>24</v>
      </c>
      <c r="L89" s="3" t="str">
        <f>IF(E11= "","",E11)</f>
        <v>UP Olomouc, Správa kolejí a menz, Šmeralova 1122/</v>
      </c>
      <c r="AI89" s="27" t="s">
        <v>30</v>
      </c>
      <c r="AM89" s="219" t="str">
        <f>IF(E17="","",E17)</f>
        <v>SPZ Design, s.r.o.</v>
      </c>
      <c r="AN89" s="220"/>
      <c r="AO89" s="220"/>
      <c r="AP89" s="220"/>
      <c r="AR89" s="32"/>
      <c r="AS89" s="221" t="s">
        <v>58</v>
      </c>
      <c r="AT89" s="222"/>
      <c r="AU89" s="53"/>
      <c r="AV89" s="53"/>
      <c r="AW89" s="53"/>
      <c r="AX89" s="53"/>
      <c r="AY89" s="53"/>
      <c r="AZ89" s="53"/>
      <c r="BA89" s="53"/>
      <c r="BB89" s="53"/>
      <c r="BC89" s="53"/>
      <c r="BD89" s="54"/>
    </row>
    <row r="90" spans="1:91" s="1" customFormat="1" ht="15.2" customHeight="1" x14ac:dyDescent="0.2">
      <c r="B90" s="32"/>
      <c r="C90" s="27" t="s">
        <v>28</v>
      </c>
      <c r="L90" s="3" t="str">
        <f>IF(E14= "Vyplň údaj","",E14)</f>
        <v/>
      </c>
      <c r="AI90" s="27" t="s">
        <v>35</v>
      </c>
      <c r="AM90" s="219" t="str">
        <f>IF(E20="","",E20)</f>
        <v xml:space="preserve"> </v>
      </c>
      <c r="AN90" s="220"/>
      <c r="AO90" s="220"/>
      <c r="AP90" s="220"/>
      <c r="AR90" s="32"/>
      <c r="AS90" s="223"/>
      <c r="AT90" s="224"/>
      <c r="BD90" s="56"/>
    </row>
    <row r="91" spans="1:91" s="1" customFormat="1" ht="10.9" customHeight="1" x14ac:dyDescent="0.2">
      <c r="B91" s="32"/>
      <c r="AR91" s="32"/>
      <c r="AS91" s="223"/>
      <c r="AT91" s="224"/>
      <c r="BD91" s="56"/>
    </row>
    <row r="92" spans="1:91" s="1" customFormat="1" ht="29.25" customHeight="1" x14ac:dyDescent="0.2">
      <c r="B92" s="32"/>
      <c r="C92" s="225" t="s">
        <v>59</v>
      </c>
      <c r="D92" s="226"/>
      <c r="E92" s="226"/>
      <c r="F92" s="226"/>
      <c r="G92" s="226"/>
      <c r="H92" s="57"/>
      <c r="I92" s="227" t="s">
        <v>60</v>
      </c>
      <c r="J92" s="226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6"/>
      <c r="X92" s="226"/>
      <c r="Y92" s="226"/>
      <c r="Z92" s="226"/>
      <c r="AA92" s="226"/>
      <c r="AB92" s="226"/>
      <c r="AC92" s="226"/>
      <c r="AD92" s="226"/>
      <c r="AE92" s="226"/>
      <c r="AF92" s="226"/>
      <c r="AG92" s="228" t="s">
        <v>61</v>
      </c>
      <c r="AH92" s="226"/>
      <c r="AI92" s="226"/>
      <c r="AJ92" s="226"/>
      <c r="AK92" s="226"/>
      <c r="AL92" s="226"/>
      <c r="AM92" s="226"/>
      <c r="AN92" s="227" t="s">
        <v>62</v>
      </c>
      <c r="AO92" s="226"/>
      <c r="AP92" s="229"/>
      <c r="AQ92" s="58" t="s">
        <v>63</v>
      </c>
      <c r="AR92" s="32"/>
      <c r="AS92" s="59" t="s">
        <v>64</v>
      </c>
      <c r="AT92" s="60" t="s">
        <v>65</v>
      </c>
      <c r="AU92" s="60" t="s">
        <v>66</v>
      </c>
      <c r="AV92" s="60" t="s">
        <v>67</v>
      </c>
      <c r="AW92" s="60" t="s">
        <v>68</v>
      </c>
      <c r="AX92" s="60" t="s">
        <v>69</v>
      </c>
      <c r="AY92" s="60" t="s">
        <v>70</v>
      </c>
      <c r="AZ92" s="60" t="s">
        <v>71</v>
      </c>
      <c r="BA92" s="60" t="s">
        <v>72</v>
      </c>
      <c r="BB92" s="60" t="s">
        <v>73</v>
      </c>
      <c r="BC92" s="60" t="s">
        <v>74</v>
      </c>
      <c r="BD92" s="61" t="s">
        <v>75</v>
      </c>
    </row>
    <row r="93" spans="1:91" s="1" customFormat="1" ht="10.9" customHeight="1" x14ac:dyDescent="0.2">
      <c r="B93" s="32"/>
      <c r="AR93" s="32"/>
      <c r="AS93" s="62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4"/>
    </row>
    <row r="94" spans="1:91" s="5" customFormat="1" ht="32.450000000000003" customHeight="1" x14ac:dyDescent="0.2">
      <c r="B94" s="63"/>
      <c r="C94" s="64" t="s">
        <v>76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233">
        <f>ROUND(SUM(AG95:AG97),2)</f>
        <v>0</v>
      </c>
      <c r="AH94" s="233"/>
      <c r="AI94" s="233"/>
      <c r="AJ94" s="233"/>
      <c r="AK94" s="233"/>
      <c r="AL94" s="233"/>
      <c r="AM94" s="233"/>
      <c r="AN94" s="234">
        <f>SUM(AG94,AT94)</f>
        <v>0</v>
      </c>
      <c r="AO94" s="234"/>
      <c r="AP94" s="234"/>
      <c r="AQ94" s="67" t="s">
        <v>1</v>
      </c>
      <c r="AR94" s="63"/>
      <c r="AS94" s="68">
        <f>ROUND(SUM(AS95:AS97),2)</f>
        <v>0</v>
      </c>
      <c r="AT94" s="69">
        <f>ROUND(SUM(AV94:AW94),2)</f>
        <v>0</v>
      </c>
      <c r="AU94" s="70">
        <f>ROUND(SUM(AU95:AU97),5)</f>
        <v>0</v>
      </c>
      <c r="AV94" s="69">
        <f>ROUND(AZ94*L29,2)</f>
        <v>0</v>
      </c>
      <c r="AW94" s="69">
        <f>ROUND(BA94*L30,2)</f>
        <v>0</v>
      </c>
      <c r="AX94" s="69">
        <f>ROUND(BB94*L29,2)</f>
        <v>0</v>
      </c>
      <c r="AY94" s="69">
        <f>ROUND(BC94*L30,2)</f>
        <v>0</v>
      </c>
      <c r="AZ94" s="69">
        <f>ROUND(SUM(AZ95:AZ97),2)</f>
        <v>0</v>
      </c>
      <c r="BA94" s="69">
        <f>ROUND(SUM(BA95:BA97),2)</f>
        <v>0</v>
      </c>
      <c r="BB94" s="69">
        <f>ROUND(SUM(BB95:BB97),2)</f>
        <v>0</v>
      </c>
      <c r="BC94" s="69">
        <f>ROUND(SUM(BC95:BC97),2)</f>
        <v>0</v>
      </c>
      <c r="BD94" s="71">
        <f>ROUND(SUM(BD95:BD97),2)</f>
        <v>0</v>
      </c>
      <c r="BS94" s="72" t="s">
        <v>77</v>
      </c>
      <c r="BT94" s="72" t="s">
        <v>78</v>
      </c>
      <c r="BU94" s="73" t="s">
        <v>79</v>
      </c>
      <c r="BV94" s="72" t="s">
        <v>80</v>
      </c>
      <c r="BW94" s="72" t="s">
        <v>5</v>
      </c>
      <c r="BX94" s="72" t="s">
        <v>81</v>
      </c>
      <c r="CL94" s="72" t="s">
        <v>1</v>
      </c>
    </row>
    <row r="95" spans="1:91" s="6" customFormat="1" ht="24.75" customHeight="1" x14ac:dyDescent="0.2">
      <c r="A95" s="74" t="s">
        <v>82</v>
      </c>
      <c r="B95" s="75"/>
      <c r="C95" s="76"/>
      <c r="D95" s="232" t="s">
        <v>83</v>
      </c>
      <c r="E95" s="232"/>
      <c r="F95" s="232"/>
      <c r="G95" s="232"/>
      <c r="H95" s="232"/>
      <c r="I95" s="77"/>
      <c r="J95" s="232" t="s">
        <v>84</v>
      </c>
      <c r="K95" s="232"/>
      <c r="L95" s="232"/>
      <c r="M95" s="232"/>
      <c r="N95" s="232"/>
      <c r="O95" s="232"/>
      <c r="P95" s="232"/>
      <c r="Q95" s="232"/>
      <c r="R95" s="232"/>
      <c r="S95" s="232"/>
      <c r="T95" s="232"/>
      <c r="U95" s="232"/>
      <c r="V95" s="232"/>
      <c r="W95" s="232"/>
      <c r="X95" s="232"/>
      <c r="Y95" s="232"/>
      <c r="Z95" s="232"/>
      <c r="AA95" s="232"/>
      <c r="AB95" s="232"/>
      <c r="AC95" s="232"/>
      <c r="AD95" s="232"/>
      <c r="AE95" s="232"/>
      <c r="AF95" s="232"/>
      <c r="AG95" s="230">
        <f>'2401401A - SO 02 - Přísta...'!J30</f>
        <v>0</v>
      </c>
      <c r="AH95" s="231"/>
      <c r="AI95" s="231"/>
      <c r="AJ95" s="231"/>
      <c r="AK95" s="231"/>
      <c r="AL95" s="231"/>
      <c r="AM95" s="231"/>
      <c r="AN95" s="230">
        <f>SUM(AG95,AT95)</f>
        <v>0</v>
      </c>
      <c r="AO95" s="231"/>
      <c r="AP95" s="231"/>
      <c r="AQ95" s="78" t="s">
        <v>85</v>
      </c>
      <c r="AR95" s="75"/>
      <c r="AS95" s="79">
        <v>0</v>
      </c>
      <c r="AT95" s="80">
        <f>ROUND(SUM(AV95:AW95),2)</f>
        <v>0</v>
      </c>
      <c r="AU95" s="81">
        <f>'2401401A - SO 02 - Přísta...'!P145</f>
        <v>0</v>
      </c>
      <c r="AV95" s="80">
        <f>'2401401A - SO 02 - Přísta...'!J33</f>
        <v>0</v>
      </c>
      <c r="AW95" s="80">
        <f>'2401401A - SO 02 - Přísta...'!J34</f>
        <v>0</v>
      </c>
      <c r="AX95" s="80">
        <f>'2401401A - SO 02 - Přísta...'!J35</f>
        <v>0</v>
      </c>
      <c r="AY95" s="80">
        <f>'2401401A - SO 02 - Přísta...'!J36</f>
        <v>0</v>
      </c>
      <c r="AZ95" s="80">
        <f>'2401401A - SO 02 - Přísta...'!F33</f>
        <v>0</v>
      </c>
      <c r="BA95" s="80">
        <f>'2401401A - SO 02 - Přísta...'!F34</f>
        <v>0</v>
      </c>
      <c r="BB95" s="80">
        <f>'2401401A - SO 02 - Přísta...'!F35</f>
        <v>0</v>
      </c>
      <c r="BC95" s="80">
        <f>'2401401A - SO 02 - Přísta...'!F36</f>
        <v>0</v>
      </c>
      <c r="BD95" s="82">
        <f>'2401401A - SO 02 - Přísta...'!F37</f>
        <v>0</v>
      </c>
      <c r="BT95" s="83" t="s">
        <v>86</v>
      </c>
      <c r="BV95" s="83" t="s">
        <v>80</v>
      </c>
      <c r="BW95" s="83" t="s">
        <v>87</v>
      </c>
      <c r="BX95" s="83" t="s">
        <v>5</v>
      </c>
      <c r="CL95" s="83" t="s">
        <v>1</v>
      </c>
      <c r="CM95" s="83" t="s">
        <v>88</v>
      </c>
    </row>
    <row r="96" spans="1:91" s="6" customFormat="1" ht="24.75" customHeight="1" x14ac:dyDescent="0.2">
      <c r="A96" s="74" t="s">
        <v>82</v>
      </c>
      <c r="B96" s="75"/>
      <c r="C96" s="76"/>
      <c r="D96" s="232" t="s">
        <v>89</v>
      </c>
      <c r="E96" s="232"/>
      <c r="F96" s="232"/>
      <c r="G96" s="232"/>
      <c r="H96" s="232"/>
      <c r="I96" s="77"/>
      <c r="J96" s="232" t="s">
        <v>90</v>
      </c>
      <c r="K96" s="232"/>
      <c r="L96" s="232"/>
      <c r="M96" s="232"/>
      <c r="N96" s="232"/>
      <c r="O96" s="232"/>
      <c r="P96" s="232"/>
      <c r="Q96" s="232"/>
      <c r="R96" s="232"/>
      <c r="S96" s="232"/>
      <c r="T96" s="232"/>
      <c r="U96" s="232"/>
      <c r="V96" s="232"/>
      <c r="W96" s="232"/>
      <c r="X96" s="232"/>
      <c r="Y96" s="232"/>
      <c r="Z96" s="232"/>
      <c r="AA96" s="232"/>
      <c r="AB96" s="232"/>
      <c r="AC96" s="232"/>
      <c r="AD96" s="232"/>
      <c r="AE96" s="232"/>
      <c r="AF96" s="232"/>
      <c r="AG96" s="230">
        <f>'2401402A - Zpevněné plochy'!J30</f>
        <v>0</v>
      </c>
      <c r="AH96" s="231"/>
      <c r="AI96" s="231"/>
      <c r="AJ96" s="231"/>
      <c r="AK96" s="231"/>
      <c r="AL96" s="231"/>
      <c r="AM96" s="231"/>
      <c r="AN96" s="230">
        <f>SUM(AG96,AT96)</f>
        <v>0</v>
      </c>
      <c r="AO96" s="231"/>
      <c r="AP96" s="231"/>
      <c r="AQ96" s="78" t="s">
        <v>85</v>
      </c>
      <c r="AR96" s="75"/>
      <c r="AS96" s="79">
        <v>0</v>
      </c>
      <c r="AT96" s="80">
        <f>ROUND(SUM(AV96:AW96),2)</f>
        <v>0</v>
      </c>
      <c r="AU96" s="81">
        <f>'2401402A - Zpevněné plochy'!P121</f>
        <v>0</v>
      </c>
      <c r="AV96" s="80">
        <f>'2401402A - Zpevněné plochy'!J33</f>
        <v>0</v>
      </c>
      <c r="AW96" s="80">
        <f>'2401402A - Zpevněné plochy'!J34</f>
        <v>0</v>
      </c>
      <c r="AX96" s="80">
        <f>'2401402A - Zpevněné plochy'!J35</f>
        <v>0</v>
      </c>
      <c r="AY96" s="80">
        <f>'2401402A - Zpevněné plochy'!J36</f>
        <v>0</v>
      </c>
      <c r="AZ96" s="80">
        <f>'2401402A - Zpevněné plochy'!F33</f>
        <v>0</v>
      </c>
      <c r="BA96" s="80">
        <f>'2401402A - Zpevněné plochy'!F34</f>
        <v>0</v>
      </c>
      <c r="BB96" s="80">
        <f>'2401402A - Zpevněné plochy'!F35</f>
        <v>0</v>
      </c>
      <c r="BC96" s="80">
        <f>'2401402A - Zpevněné plochy'!F36</f>
        <v>0</v>
      </c>
      <c r="BD96" s="82">
        <f>'2401402A - Zpevněné plochy'!F37</f>
        <v>0</v>
      </c>
      <c r="BT96" s="83" t="s">
        <v>86</v>
      </c>
      <c r="BV96" s="83" t="s">
        <v>80</v>
      </c>
      <c r="BW96" s="83" t="s">
        <v>91</v>
      </c>
      <c r="BX96" s="83" t="s">
        <v>5</v>
      </c>
      <c r="CL96" s="83" t="s">
        <v>1</v>
      </c>
      <c r="CM96" s="83" t="s">
        <v>88</v>
      </c>
    </row>
    <row r="97" spans="1:91" s="6" customFormat="1" ht="24.75" customHeight="1" x14ac:dyDescent="0.2">
      <c r="A97" s="74" t="s">
        <v>82</v>
      </c>
      <c r="B97" s="75"/>
      <c r="C97" s="76"/>
      <c r="D97" s="232" t="s">
        <v>92</v>
      </c>
      <c r="E97" s="232"/>
      <c r="F97" s="232"/>
      <c r="G97" s="232"/>
      <c r="H97" s="232"/>
      <c r="I97" s="77"/>
      <c r="J97" s="232" t="s">
        <v>93</v>
      </c>
      <c r="K97" s="232"/>
      <c r="L97" s="232"/>
      <c r="M97" s="232"/>
      <c r="N97" s="232"/>
      <c r="O97" s="232"/>
      <c r="P97" s="232"/>
      <c r="Q97" s="232"/>
      <c r="R97" s="232"/>
      <c r="S97" s="232"/>
      <c r="T97" s="232"/>
      <c r="U97" s="232"/>
      <c r="V97" s="232"/>
      <c r="W97" s="232"/>
      <c r="X97" s="232"/>
      <c r="Y97" s="232"/>
      <c r="Z97" s="232"/>
      <c r="AA97" s="232"/>
      <c r="AB97" s="232"/>
      <c r="AC97" s="232"/>
      <c r="AD97" s="232"/>
      <c r="AE97" s="232"/>
      <c r="AF97" s="232"/>
      <c r="AG97" s="230">
        <f>'2401403A - VRN'!J30</f>
        <v>0</v>
      </c>
      <c r="AH97" s="231"/>
      <c r="AI97" s="231"/>
      <c r="AJ97" s="231"/>
      <c r="AK97" s="231"/>
      <c r="AL97" s="231"/>
      <c r="AM97" s="231"/>
      <c r="AN97" s="230">
        <f>SUM(AG97,AT97)</f>
        <v>0</v>
      </c>
      <c r="AO97" s="231"/>
      <c r="AP97" s="231"/>
      <c r="AQ97" s="78" t="s">
        <v>85</v>
      </c>
      <c r="AR97" s="75"/>
      <c r="AS97" s="84">
        <v>0</v>
      </c>
      <c r="AT97" s="85">
        <f>ROUND(SUM(AV97:AW97),2)</f>
        <v>0</v>
      </c>
      <c r="AU97" s="86">
        <f>'2401403A - VRN'!P121</f>
        <v>0</v>
      </c>
      <c r="AV97" s="85">
        <f>'2401403A - VRN'!J33</f>
        <v>0</v>
      </c>
      <c r="AW97" s="85">
        <f>'2401403A - VRN'!J34</f>
        <v>0</v>
      </c>
      <c r="AX97" s="85">
        <f>'2401403A - VRN'!J35</f>
        <v>0</v>
      </c>
      <c r="AY97" s="85">
        <f>'2401403A - VRN'!J36</f>
        <v>0</v>
      </c>
      <c r="AZ97" s="85">
        <f>'2401403A - VRN'!F33</f>
        <v>0</v>
      </c>
      <c r="BA97" s="85">
        <f>'2401403A - VRN'!F34</f>
        <v>0</v>
      </c>
      <c r="BB97" s="85">
        <f>'2401403A - VRN'!F35</f>
        <v>0</v>
      </c>
      <c r="BC97" s="85">
        <f>'2401403A - VRN'!F36</f>
        <v>0</v>
      </c>
      <c r="BD97" s="87">
        <f>'2401403A - VRN'!F37</f>
        <v>0</v>
      </c>
      <c r="BT97" s="83" t="s">
        <v>86</v>
      </c>
      <c r="BV97" s="83" t="s">
        <v>80</v>
      </c>
      <c r="BW97" s="83" t="s">
        <v>94</v>
      </c>
      <c r="BX97" s="83" t="s">
        <v>5</v>
      </c>
      <c r="CL97" s="83" t="s">
        <v>1</v>
      </c>
      <c r="CM97" s="83" t="s">
        <v>88</v>
      </c>
    </row>
    <row r="98" spans="1:91" s="1" customFormat="1" ht="30" customHeight="1" x14ac:dyDescent="0.2">
      <c r="B98" s="32"/>
      <c r="AR98" s="32"/>
    </row>
    <row r="99" spans="1:91" s="1" customFormat="1" ht="6.95" customHeight="1" x14ac:dyDescent="0.2">
      <c r="B99" s="44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32"/>
    </row>
  </sheetData>
  <sheetProtection algorithmName="SHA-512" hashValue="wUgRcc3bgCZUhFIg6Z6f0VRowo8/4qBG9LWiAbqYYneZU20xrb5lemqdvqGgcL1w3tO3soRr51elR+17jgHoAQ==" saltValue="3Q1RSviLfa9Z5ppjijI34Ry7tOvZ4iX3xBH1tAUf36ia4rXyuaUGMY3KyzajgHpa8W/9OvSq6zByfjIbRNQHeA==" spinCount="100000" sheet="1" objects="1" scenarios="1" formatColumns="0" formatRows="0"/>
  <mergeCells count="50">
    <mergeCell ref="AR2:BE2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2401401A - SO 02 - Přísta...'!C2" display="/" xr:uid="{00000000-0004-0000-0000-000000000000}"/>
    <hyperlink ref="A96" location="'2401402A - Zpevněné plochy'!C2" display="/" xr:uid="{00000000-0004-0000-0000-000001000000}"/>
    <hyperlink ref="A97" location="'2401403A - VRN'!C2" display="/" xr:uid="{00000000-0004-0000-0000-000002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352"/>
  <sheetViews>
    <sheetView showGridLines="0" topLeftCell="A122" workbookViewId="0">
      <selection activeCell="G140" sqref="G140"/>
    </sheetView>
  </sheetViews>
  <sheetFormatPr defaultRowHeight="1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7" t="s">
        <v>87</v>
      </c>
    </row>
    <row r="3" spans="2:46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88</v>
      </c>
    </row>
    <row r="4" spans="2:46" ht="24.95" customHeight="1" x14ac:dyDescent="0.2">
      <c r="B4" s="20"/>
      <c r="D4" s="21" t="s">
        <v>95</v>
      </c>
      <c r="L4" s="20"/>
      <c r="M4" s="88" t="s">
        <v>10</v>
      </c>
      <c r="AT4" s="17" t="s">
        <v>4</v>
      </c>
    </row>
    <row r="5" spans="2:46" ht="6.95" customHeight="1" x14ac:dyDescent="0.2">
      <c r="B5" s="20"/>
      <c r="L5" s="20"/>
    </row>
    <row r="6" spans="2:46" ht="12" customHeight="1" x14ac:dyDescent="0.2">
      <c r="B6" s="20"/>
      <c r="D6" s="27" t="s">
        <v>16</v>
      </c>
      <c r="L6" s="20"/>
    </row>
    <row r="7" spans="2:46" ht="16.5" customHeight="1" x14ac:dyDescent="0.2">
      <c r="B7" s="20"/>
      <c r="E7" s="235" t="str">
        <f>'Rekapitulace stavby'!K6</f>
        <v>Objekt N1 - SO 02 - Přístavba výtahu dle požadavků HZS</v>
      </c>
      <c r="F7" s="236"/>
      <c r="G7" s="236"/>
      <c r="H7" s="236"/>
      <c r="L7" s="20"/>
    </row>
    <row r="8" spans="2:46" s="1" customFormat="1" ht="12" customHeight="1" x14ac:dyDescent="0.2">
      <c r="B8" s="32"/>
      <c r="D8" s="27" t="s">
        <v>96</v>
      </c>
      <c r="L8" s="32"/>
    </row>
    <row r="9" spans="2:46" s="1" customFormat="1" ht="16.5" customHeight="1" x14ac:dyDescent="0.2">
      <c r="B9" s="32"/>
      <c r="E9" s="216" t="s">
        <v>97</v>
      </c>
      <c r="F9" s="237"/>
      <c r="G9" s="237"/>
      <c r="H9" s="237"/>
      <c r="L9" s="32"/>
    </row>
    <row r="10" spans="2:46" s="1" customFormat="1" ht="11.25" x14ac:dyDescent="0.2">
      <c r="B10" s="32"/>
      <c r="L10" s="32"/>
    </row>
    <row r="11" spans="2:46" s="1" customFormat="1" ht="12" customHeight="1" x14ac:dyDescent="0.2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 x14ac:dyDescent="0.2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23. 5. 2024</v>
      </c>
      <c r="L12" s="32"/>
    </row>
    <row r="13" spans="2:46" s="1" customFormat="1" ht="10.9" customHeight="1" x14ac:dyDescent="0.2">
      <c r="B13" s="32"/>
      <c r="L13" s="32"/>
    </row>
    <row r="14" spans="2:46" s="1" customFormat="1" ht="12" customHeight="1" x14ac:dyDescent="0.2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customHeight="1" x14ac:dyDescent="0.2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5" customHeight="1" x14ac:dyDescent="0.2">
      <c r="B16" s="32"/>
      <c r="L16" s="32"/>
    </row>
    <row r="17" spans="2:12" s="1" customFormat="1" ht="12" customHeight="1" x14ac:dyDescent="0.2">
      <c r="B17" s="32"/>
      <c r="D17" s="27" t="s">
        <v>28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 x14ac:dyDescent="0.2">
      <c r="B18" s="32"/>
      <c r="E18" s="238" t="str">
        <f>'Rekapitulace stavby'!E14</f>
        <v>Vyplň údaj</v>
      </c>
      <c r="F18" s="200"/>
      <c r="G18" s="200"/>
      <c r="H18" s="200"/>
      <c r="I18" s="27" t="s">
        <v>27</v>
      </c>
      <c r="J18" s="28" t="str">
        <f>'Rekapitulace stavby'!AN14</f>
        <v>Vyplň údaj</v>
      </c>
      <c r="L18" s="32"/>
    </row>
    <row r="19" spans="2:12" s="1" customFormat="1" ht="6.95" customHeight="1" x14ac:dyDescent="0.2">
      <c r="B19" s="32"/>
      <c r="L19" s="32"/>
    </row>
    <row r="20" spans="2:12" s="1" customFormat="1" ht="12" customHeight="1" x14ac:dyDescent="0.2">
      <c r="B20" s="32"/>
      <c r="D20" s="27" t="s">
        <v>30</v>
      </c>
      <c r="I20" s="27" t="s">
        <v>25</v>
      </c>
      <c r="J20" s="25" t="s">
        <v>31</v>
      </c>
      <c r="L20" s="32"/>
    </row>
    <row r="21" spans="2:12" s="1" customFormat="1" ht="18" customHeight="1" x14ac:dyDescent="0.2">
      <c r="B21" s="32"/>
      <c r="E21" s="25" t="s">
        <v>32</v>
      </c>
      <c r="I21" s="27" t="s">
        <v>27</v>
      </c>
      <c r="J21" s="25" t="s">
        <v>33</v>
      </c>
      <c r="L21" s="32"/>
    </row>
    <row r="22" spans="2:12" s="1" customFormat="1" ht="6.95" customHeight="1" x14ac:dyDescent="0.2">
      <c r="B22" s="32"/>
      <c r="L22" s="32"/>
    </row>
    <row r="23" spans="2:12" s="1" customFormat="1" ht="12" customHeight="1" x14ac:dyDescent="0.2">
      <c r="B23" s="32"/>
      <c r="D23" s="27" t="s">
        <v>35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customHeight="1" x14ac:dyDescent="0.2">
      <c r="B24" s="32"/>
      <c r="E24" s="25" t="str">
        <f>IF('Rekapitulace stavby'!E20="","",'Rekapitulace stavby'!E20)</f>
        <v xml:space="preserve"> </v>
      </c>
      <c r="I24" s="27" t="s">
        <v>27</v>
      </c>
      <c r="J24" s="25" t="str">
        <f>IF('Rekapitulace stavby'!AN20="","",'Rekapitulace stavby'!AN20)</f>
        <v/>
      </c>
      <c r="L24" s="32"/>
    </row>
    <row r="25" spans="2:12" s="1" customFormat="1" ht="6.95" customHeight="1" x14ac:dyDescent="0.2">
      <c r="B25" s="32"/>
      <c r="L25" s="32"/>
    </row>
    <row r="26" spans="2:12" s="1" customFormat="1" ht="12" customHeight="1" x14ac:dyDescent="0.2">
      <c r="B26" s="32"/>
      <c r="D26" s="27" t="s">
        <v>37</v>
      </c>
      <c r="L26" s="32"/>
    </row>
    <row r="27" spans="2:12" s="7" customFormat="1" ht="16.5" customHeight="1" x14ac:dyDescent="0.2">
      <c r="B27" s="89"/>
      <c r="E27" s="205" t="s">
        <v>1</v>
      </c>
      <c r="F27" s="205"/>
      <c r="G27" s="205"/>
      <c r="H27" s="205"/>
      <c r="L27" s="89"/>
    </row>
    <row r="28" spans="2:12" s="1" customFormat="1" ht="6.95" customHeight="1" x14ac:dyDescent="0.2">
      <c r="B28" s="32"/>
      <c r="L28" s="32"/>
    </row>
    <row r="29" spans="2:12" s="1" customFormat="1" ht="6.95" customHeight="1" x14ac:dyDescent="0.2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 x14ac:dyDescent="0.2">
      <c r="B30" s="32"/>
      <c r="D30" s="90" t="s">
        <v>38</v>
      </c>
      <c r="J30" s="66">
        <f>ROUND(J145, 2)</f>
        <v>0</v>
      </c>
      <c r="L30" s="32"/>
    </row>
    <row r="31" spans="2:12" s="1" customFormat="1" ht="6.95" customHeight="1" x14ac:dyDescent="0.2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 x14ac:dyDescent="0.2">
      <c r="B32" s="32"/>
      <c r="F32" s="35" t="s">
        <v>40</v>
      </c>
      <c r="I32" s="35" t="s">
        <v>39</v>
      </c>
      <c r="J32" s="35" t="s">
        <v>41</v>
      </c>
      <c r="L32" s="32"/>
    </row>
    <row r="33" spans="2:12" s="1" customFormat="1" ht="14.45" customHeight="1" x14ac:dyDescent="0.2">
      <c r="B33" s="32"/>
      <c r="D33" s="55" t="s">
        <v>42</v>
      </c>
      <c r="E33" s="27" t="s">
        <v>43</v>
      </c>
      <c r="F33" s="91">
        <f>ROUND((SUM(BE145:BE1351)),  2)</f>
        <v>0</v>
      </c>
      <c r="I33" s="92">
        <v>0.21</v>
      </c>
      <c r="J33" s="91">
        <f>ROUND(((SUM(BE145:BE1351))*I33),  2)</f>
        <v>0</v>
      </c>
      <c r="L33" s="32"/>
    </row>
    <row r="34" spans="2:12" s="1" customFormat="1" ht="14.45" customHeight="1" x14ac:dyDescent="0.2">
      <c r="B34" s="32"/>
      <c r="E34" s="27" t="s">
        <v>44</v>
      </c>
      <c r="F34" s="91">
        <f>ROUND((SUM(BF145:BF1351)),  2)</f>
        <v>0</v>
      </c>
      <c r="I34" s="92">
        <v>0.12</v>
      </c>
      <c r="J34" s="91">
        <f>ROUND(((SUM(BF145:BF1351))*I34),  2)</f>
        <v>0</v>
      </c>
      <c r="L34" s="32"/>
    </row>
    <row r="35" spans="2:12" s="1" customFormat="1" ht="14.45" hidden="1" customHeight="1" x14ac:dyDescent="0.2">
      <c r="B35" s="32"/>
      <c r="E35" s="27" t="s">
        <v>45</v>
      </c>
      <c r="F35" s="91">
        <f>ROUND((SUM(BG145:BG1351)),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 x14ac:dyDescent="0.2">
      <c r="B36" s="32"/>
      <c r="E36" s="27" t="s">
        <v>46</v>
      </c>
      <c r="F36" s="91">
        <f>ROUND((SUM(BH145:BH1351)),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 x14ac:dyDescent="0.2">
      <c r="B37" s="32"/>
      <c r="E37" s="27" t="s">
        <v>47</v>
      </c>
      <c r="F37" s="91">
        <f>ROUND((SUM(BI145:BI1351)),  2)</f>
        <v>0</v>
      </c>
      <c r="I37" s="92">
        <v>0</v>
      </c>
      <c r="J37" s="91">
        <f>0</f>
        <v>0</v>
      </c>
      <c r="L37" s="32"/>
    </row>
    <row r="38" spans="2:12" s="1" customFormat="1" ht="6.95" customHeight="1" x14ac:dyDescent="0.2">
      <c r="B38" s="32"/>
      <c r="L38" s="32"/>
    </row>
    <row r="39" spans="2:12" s="1" customFormat="1" ht="25.35" customHeight="1" x14ac:dyDescent="0.2">
      <c r="B39" s="32"/>
      <c r="C39" s="93"/>
      <c r="D39" s="94" t="s">
        <v>48</v>
      </c>
      <c r="E39" s="57"/>
      <c r="F39" s="57"/>
      <c r="G39" s="95" t="s">
        <v>49</v>
      </c>
      <c r="H39" s="96" t="s">
        <v>50</v>
      </c>
      <c r="I39" s="57"/>
      <c r="J39" s="97">
        <f>SUM(J30:J37)</f>
        <v>0</v>
      </c>
      <c r="K39" s="98"/>
      <c r="L39" s="32"/>
    </row>
    <row r="40" spans="2:12" s="1" customFormat="1" ht="14.45" customHeight="1" x14ac:dyDescent="0.2">
      <c r="B40" s="32"/>
      <c r="L40" s="32"/>
    </row>
    <row r="41" spans="2:12" ht="14.45" customHeight="1" x14ac:dyDescent="0.2">
      <c r="B41" s="20"/>
      <c r="L41" s="20"/>
    </row>
    <row r="42" spans="2:12" ht="14.45" customHeight="1" x14ac:dyDescent="0.2">
      <c r="B42" s="20"/>
      <c r="L42" s="20"/>
    </row>
    <row r="43" spans="2:12" ht="14.45" customHeight="1" x14ac:dyDescent="0.2">
      <c r="B43" s="20"/>
      <c r="L43" s="20"/>
    </row>
    <row r="44" spans="2:12" ht="14.45" customHeight="1" x14ac:dyDescent="0.2">
      <c r="B44" s="20"/>
      <c r="L44" s="20"/>
    </row>
    <row r="45" spans="2:12" ht="14.45" customHeight="1" x14ac:dyDescent="0.2">
      <c r="B45" s="20"/>
      <c r="L45" s="20"/>
    </row>
    <row r="46" spans="2:12" ht="14.45" customHeight="1" x14ac:dyDescent="0.2">
      <c r="B46" s="20"/>
      <c r="L46" s="20"/>
    </row>
    <row r="47" spans="2:12" ht="14.45" customHeight="1" x14ac:dyDescent="0.2">
      <c r="B47" s="20"/>
      <c r="L47" s="20"/>
    </row>
    <row r="48" spans="2:12" ht="14.45" customHeight="1" x14ac:dyDescent="0.2">
      <c r="B48" s="20"/>
      <c r="L48" s="20"/>
    </row>
    <row r="49" spans="2:12" ht="14.45" customHeight="1" x14ac:dyDescent="0.2">
      <c r="B49" s="20"/>
      <c r="L49" s="20"/>
    </row>
    <row r="50" spans="2:12" s="1" customFormat="1" ht="14.45" customHeight="1" x14ac:dyDescent="0.2">
      <c r="B50" s="32"/>
      <c r="D50" s="41" t="s">
        <v>51</v>
      </c>
      <c r="E50" s="42"/>
      <c r="F50" s="42"/>
      <c r="G50" s="41" t="s">
        <v>52</v>
      </c>
      <c r="H50" s="42"/>
      <c r="I50" s="42"/>
      <c r="J50" s="42"/>
      <c r="K50" s="42"/>
      <c r="L50" s="32"/>
    </row>
    <row r="51" spans="2:12" ht="11.25" x14ac:dyDescent="0.2">
      <c r="B51" s="20"/>
      <c r="L51" s="20"/>
    </row>
    <row r="52" spans="2:12" ht="11.25" x14ac:dyDescent="0.2">
      <c r="B52" s="20"/>
      <c r="L52" s="20"/>
    </row>
    <row r="53" spans="2:12" ht="11.25" x14ac:dyDescent="0.2">
      <c r="B53" s="20"/>
      <c r="L53" s="20"/>
    </row>
    <row r="54" spans="2:12" ht="11.25" x14ac:dyDescent="0.2">
      <c r="B54" s="20"/>
      <c r="L54" s="20"/>
    </row>
    <row r="55" spans="2:12" ht="11.25" x14ac:dyDescent="0.2">
      <c r="B55" s="20"/>
      <c r="L55" s="20"/>
    </row>
    <row r="56" spans="2:12" ht="11.25" x14ac:dyDescent="0.2">
      <c r="B56" s="20"/>
      <c r="L56" s="20"/>
    </row>
    <row r="57" spans="2:12" ht="11.25" x14ac:dyDescent="0.2">
      <c r="B57" s="20"/>
      <c r="L57" s="20"/>
    </row>
    <row r="58" spans="2:12" ht="11.25" x14ac:dyDescent="0.2">
      <c r="B58" s="20"/>
      <c r="L58" s="20"/>
    </row>
    <row r="59" spans="2:12" ht="11.25" x14ac:dyDescent="0.2">
      <c r="B59" s="20"/>
      <c r="L59" s="20"/>
    </row>
    <row r="60" spans="2:12" ht="11.25" x14ac:dyDescent="0.2">
      <c r="B60" s="20"/>
      <c r="L60" s="20"/>
    </row>
    <row r="61" spans="2:12" s="1" customFormat="1" ht="12.75" x14ac:dyDescent="0.2">
      <c r="B61" s="32"/>
      <c r="D61" s="43" t="s">
        <v>53</v>
      </c>
      <c r="E61" s="34"/>
      <c r="F61" s="99" t="s">
        <v>54</v>
      </c>
      <c r="G61" s="43" t="s">
        <v>53</v>
      </c>
      <c r="H61" s="34"/>
      <c r="I61" s="34"/>
      <c r="J61" s="100" t="s">
        <v>54</v>
      </c>
      <c r="K61" s="34"/>
      <c r="L61" s="32"/>
    </row>
    <row r="62" spans="2:12" ht="11.25" x14ac:dyDescent="0.2">
      <c r="B62" s="20"/>
      <c r="L62" s="20"/>
    </row>
    <row r="63" spans="2:12" ht="11.25" x14ac:dyDescent="0.2">
      <c r="B63" s="20"/>
      <c r="L63" s="20"/>
    </row>
    <row r="64" spans="2:12" ht="11.25" x14ac:dyDescent="0.2">
      <c r="B64" s="20"/>
      <c r="L64" s="20"/>
    </row>
    <row r="65" spans="2:12" s="1" customFormat="1" ht="12.75" x14ac:dyDescent="0.2">
      <c r="B65" s="32"/>
      <c r="D65" s="41" t="s">
        <v>55</v>
      </c>
      <c r="E65" s="42"/>
      <c r="F65" s="42"/>
      <c r="G65" s="41" t="s">
        <v>56</v>
      </c>
      <c r="H65" s="42"/>
      <c r="I65" s="42"/>
      <c r="J65" s="42"/>
      <c r="K65" s="42"/>
      <c r="L65" s="32"/>
    </row>
    <row r="66" spans="2:12" ht="11.25" x14ac:dyDescent="0.2">
      <c r="B66" s="20"/>
      <c r="L66" s="20"/>
    </row>
    <row r="67" spans="2:12" ht="11.25" x14ac:dyDescent="0.2">
      <c r="B67" s="20"/>
      <c r="L67" s="20"/>
    </row>
    <row r="68" spans="2:12" ht="11.25" x14ac:dyDescent="0.2">
      <c r="B68" s="20"/>
      <c r="L68" s="20"/>
    </row>
    <row r="69" spans="2:12" ht="11.25" x14ac:dyDescent="0.2">
      <c r="B69" s="20"/>
      <c r="L69" s="20"/>
    </row>
    <row r="70" spans="2:12" ht="11.25" x14ac:dyDescent="0.2">
      <c r="B70" s="20"/>
      <c r="L70" s="20"/>
    </row>
    <row r="71" spans="2:12" ht="11.25" x14ac:dyDescent="0.2">
      <c r="B71" s="20"/>
      <c r="L71" s="20"/>
    </row>
    <row r="72" spans="2:12" ht="11.25" x14ac:dyDescent="0.2">
      <c r="B72" s="20"/>
      <c r="L72" s="20"/>
    </row>
    <row r="73" spans="2:12" ht="11.25" x14ac:dyDescent="0.2">
      <c r="B73" s="20"/>
      <c r="L73" s="20"/>
    </row>
    <row r="74" spans="2:12" ht="11.25" x14ac:dyDescent="0.2">
      <c r="B74" s="20"/>
      <c r="L74" s="20"/>
    </row>
    <row r="75" spans="2:12" ht="11.25" x14ac:dyDescent="0.2">
      <c r="B75" s="20"/>
      <c r="L75" s="20"/>
    </row>
    <row r="76" spans="2:12" s="1" customFormat="1" ht="12.75" x14ac:dyDescent="0.2">
      <c r="B76" s="32"/>
      <c r="D76" s="43" t="s">
        <v>53</v>
      </c>
      <c r="E76" s="34"/>
      <c r="F76" s="99" t="s">
        <v>54</v>
      </c>
      <c r="G76" s="43" t="s">
        <v>53</v>
      </c>
      <c r="H76" s="34"/>
      <c r="I76" s="34"/>
      <c r="J76" s="100" t="s">
        <v>54</v>
      </c>
      <c r="K76" s="34"/>
      <c r="L76" s="32"/>
    </row>
    <row r="77" spans="2:12" s="1" customFormat="1" ht="14.45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 x14ac:dyDescent="0.2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 x14ac:dyDescent="0.2">
      <c r="B82" s="32"/>
      <c r="C82" s="21" t="s">
        <v>98</v>
      </c>
      <c r="L82" s="32"/>
    </row>
    <row r="83" spans="2:47" s="1" customFormat="1" ht="6.95" customHeight="1" x14ac:dyDescent="0.2">
      <c r="B83" s="32"/>
      <c r="L83" s="32"/>
    </row>
    <row r="84" spans="2:47" s="1" customFormat="1" ht="12" customHeight="1" x14ac:dyDescent="0.2">
      <c r="B84" s="32"/>
      <c r="C84" s="27" t="s">
        <v>16</v>
      </c>
      <c r="L84" s="32"/>
    </row>
    <row r="85" spans="2:47" s="1" customFormat="1" ht="16.5" customHeight="1" x14ac:dyDescent="0.2">
      <c r="B85" s="32"/>
      <c r="E85" s="235" t="str">
        <f>E7</f>
        <v>Objekt N1 - SO 02 - Přístavba výtahu dle požadavků HZS</v>
      </c>
      <c r="F85" s="236"/>
      <c r="G85" s="236"/>
      <c r="H85" s="236"/>
      <c r="L85" s="32"/>
    </row>
    <row r="86" spans="2:47" s="1" customFormat="1" ht="12" customHeight="1" x14ac:dyDescent="0.2">
      <c r="B86" s="32"/>
      <c r="C86" s="27" t="s">
        <v>96</v>
      </c>
      <c r="L86" s="32"/>
    </row>
    <row r="87" spans="2:47" s="1" customFormat="1" ht="16.5" customHeight="1" x14ac:dyDescent="0.2">
      <c r="B87" s="32"/>
      <c r="E87" s="216" t="str">
        <f>E9</f>
        <v>2401401A - SO 02 - Přístavba výtahu dle požadavků HZS</v>
      </c>
      <c r="F87" s="237"/>
      <c r="G87" s="237"/>
      <c r="H87" s="237"/>
      <c r="L87" s="32"/>
    </row>
    <row r="88" spans="2:47" s="1" customFormat="1" ht="6.95" customHeight="1" x14ac:dyDescent="0.2">
      <c r="B88" s="32"/>
      <c r="L88" s="32"/>
    </row>
    <row r="89" spans="2:47" s="1" customFormat="1" ht="12" customHeight="1" x14ac:dyDescent="0.2">
      <c r="B89" s="32"/>
      <c r="C89" s="27" t="s">
        <v>20</v>
      </c>
      <c r="F89" s="25" t="str">
        <f>F12</f>
        <v>Olomouc-Neředín, tř.Míru 644/12</v>
      </c>
      <c r="I89" s="27" t="s">
        <v>22</v>
      </c>
      <c r="J89" s="52" t="str">
        <f>IF(J12="","",J12)</f>
        <v>23. 5. 2024</v>
      </c>
      <c r="L89" s="32"/>
    </row>
    <row r="90" spans="2:47" s="1" customFormat="1" ht="6.95" customHeight="1" x14ac:dyDescent="0.2">
      <c r="B90" s="32"/>
      <c r="L90" s="32"/>
    </row>
    <row r="91" spans="2:47" s="1" customFormat="1" ht="15.2" customHeight="1" x14ac:dyDescent="0.2">
      <c r="B91" s="32"/>
      <c r="C91" s="27" t="s">
        <v>24</v>
      </c>
      <c r="F91" s="25" t="str">
        <f>E15</f>
        <v>UP Olomouc, Správa kolejí a menz, Šmeralova 1122/</v>
      </c>
      <c r="I91" s="27" t="s">
        <v>30</v>
      </c>
      <c r="J91" s="30" t="str">
        <f>E21</f>
        <v>SPZ Design, s.r.o.</v>
      </c>
      <c r="L91" s="32"/>
    </row>
    <row r="92" spans="2:47" s="1" customFormat="1" ht="15.2" customHeight="1" x14ac:dyDescent="0.2">
      <c r="B92" s="32"/>
      <c r="C92" s="27" t="s">
        <v>28</v>
      </c>
      <c r="F92" s="25" t="str">
        <f>IF(E18="","",E18)</f>
        <v>Vyplň údaj</v>
      </c>
      <c r="I92" s="27" t="s">
        <v>35</v>
      </c>
      <c r="J92" s="30" t="str">
        <f>E24</f>
        <v xml:space="preserve"> </v>
      </c>
      <c r="L92" s="32"/>
    </row>
    <row r="93" spans="2:47" s="1" customFormat="1" ht="10.35" customHeight="1" x14ac:dyDescent="0.2">
      <c r="B93" s="32"/>
      <c r="L93" s="32"/>
    </row>
    <row r="94" spans="2:47" s="1" customFormat="1" ht="29.25" customHeight="1" x14ac:dyDescent="0.2">
      <c r="B94" s="32"/>
      <c r="C94" s="101" t="s">
        <v>99</v>
      </c>
      <c r="D94" s="93"/>
      <c r="E94" s="93"/>
      <c r="F94" s="93"/>
      <c r="G94" s="93"/>
      <c r="H94" s="93"/>
      <c r="I94" s="93"/>
      <c r="J94" s="102" t="s">
        <v>100</v>
      </c>
      <c r="K94" s="93"/>
      <c r="L94" s="32"/>
    </row>
    <row r="95" spans="2:47" s="1" customFormat="1" ht="10.35" customHeight="1" x14ac:dyDescent="0.2">
      <c r="B95" s="32"/>
      <c r="L95" s="32"/>
    </row>
    <row r="96" spans="2:47" s="1" customFormat="1" ht="22.9" customHeight="1" x14ac:dyDescent="0.2">
      <c r="B96" s="32"/>
      <c r="C96" s="103" t="s">
        <v>101</v>
      </c>
      <c r="J96" s="66">
        <f>J145</f>
        <v>0</v>
      </c>
      <c r="L96" s="32"/>
      <c r="AU96" s="17" t="s">
        <v>102</v>
      </c>
    </row>
    <row r="97" spans="2:12" s="8" customFormat="1" ht="24.95" customHeight="1" x14ac:dyDescent="0.2">
      <c r="B97" s="104"/>
      <c r="D97" s="105" t="s">
        <v>103</v>
      </c>
      <c r="E97" s="106"/>
      <c r="F97" s="106"/>
      <c r="G97" s="106"/>
      <c r="H97" s="106"/>
      <c r="I97" s="106"/>
      <c r="J97" s="107">
        <f>J146</f>
        <v>0</v>
      </c>
      <c r="L97" s="104"/>
    </row>
    <row r="98" spans="2:12" s="9" customFormat="1" ht="19.899999999999999" customHeight="1" x14ac:dyDescent="0.2">
      <c r="B98" s="108"/>
      <c r="D98" s="109" t="s">
        <v>104</v>
      </c>
      <c r="E98" s="110"/>
      <c r="F98" s="110"/>
      <c r="G98" s="110"/>
      <c r="H98" s="110"/>
      <c r="I98" s="110"/>
      <c r="J98" s="111">
        <f>J147</f>
        <v>0</v>
      </c>
      <c r="L98" s="108"/>
    </row>
    <row r="99" spans="2:12" s="9" customFormat="1" ht="19.899999999999999" customHeight="1" x14ac:dyDescent="0.2">
      <c r="B99" s="108"/>
      <c r="D99" s="109" t="s">
        <v>105</v>
      </c>
      <c r="E99" s="110"/>
      <c r="F99" s="110"/>
      <c r="G99" s="110"/>
      <c r="H99" s="110"/>
      <c r="I99" s="110"/>
      <c r="J99" s="111">
        <f>J203</f>
        <v>0</v>
      </c>
      <c r="L99" s="108"/>
    </row>
    <row r="100" spans="2:12" s="9" customFormat="1" ht="19.899999999999999" customHeight="1" x14ac:dyDescent="0.2">
      <c r="B100" s="108"/>
      <c r="D100" s="109" t="s">
        <v>106</v>
      </c>
      <c r="E100" s="110"/>
      <c r="F100" s="110"/>
      <c r="G100" s="110"/>
      <c r="H100" s="110"/>
      <c r="I100" s="110"/>
      <c r="J100" s="111">
        <f>J229</f>
        <v>0</v>
      </c>
      <c r="L100" s="108"/>
    </row>
    <row r="101" spans="2:12" s="9" customFormat="1" ht="19.899999999999999" customHeight="1" x14ac:dyDescent="0.2">
      <c r="B101" s="108"/>
      <c r="D101" s="109" t="s">
        <v>107</v>
      </c>
      <c r="E101" s="110"/>
      <c r="F101" s="110"/>
      <c r="G101" s="110"/>
      <c r="H101" s="110"/>
      <c r="I101" s="110"/>
      <c r="J101" s="111">
        <f>J291</f>
        <v>0</v>
      </c>
      <c r="L101" s="108"/>
    </row>
    <row r="102" spans="2:12" s="9" customFormat="1" ht="19.899999999999999" customHeight="1" x14ac:dyDescent="0.2">
      <c r="B102" s="108"/>
      <c r="D102" s="109" t="s">
        <v>108</v>
      </c>
      <c r="E102" s="110"/>
      <c r="F102" s="110"/>
      <c r="G102" s="110"/>
      <c r="H102" s="110"/>
      <c r="I102" s="110"/>
      <c r="J102" s="111">
        <f>J320</f>
        <v>0</v>
      </c>
      <c r="L102" s="108"/>
    </row>
    <row r="103" spans="2:12" s="9" customFormat="1" ht="19.899999999999999" customHeight="1" x14ac:dyDescent="0.2">
      <c r="B103" s="108"/>
      <c r="D103" s="109" t="s">
        <v>109</v>
      </c>
      <c r="E103" s="110"/>
      <c r="F103" s="110"/>
      <c r="G103" s="110"/>
      <c r="H103" s="110"/>
      <c r="I103" s="110"/>
      <c r="J103" s="111">
        <f>J334</f>
        <v>0</v>
      </c>
      <c r="L103" s="108"/>
    </row>
    <row r="104" spans="2:12" s="9" customFormat="1" ht="19.899999999999999" customHeight="1" x14ac:dyDescent="0.2">
      <c r="B104" s="108"/>
      <c r="D104" s="109" t="s">
        <v>110</v>
      </c>
      <c r="E104" s="110"/>
      <c r="F104" s="110"/>
      <c r="G104" s="110"/>
      <c r="H104" s="110"/>
      <c r="I104" s="110"/>
      <c r="J104" s="111">
        <f>J442</f>
        <v>0</v>
      </c>
      <c r="L104" s="108"/>
    </row>
    <row r="105" spans="2:12" s="9" customFormat="1" ht="19.899999999999999" customHeight="1" x14ac:dyDescent="0.2">
      <c r="B105" s="108"/>
      <c r="D105" s="109" t="s">
        <v>111</v>
      </c>
      <c r="E105" s="110"/>
      <c r="F105" s="110"/>
      <c r="G105" s="110"/>
      <c r="H105" s="110"/>
      <c r="I105" s="110"/>
      <c r="J105" s="111">
        <f>J556</f>
        <v>0</v>
      </c>
      <c r="L105" s="108"/>
    </row>
    <row r="106" spans="2:12" s="9" customFormat="1" ht="19.899999999999999" customHeight="1" x14ac:dyDescent="0.2">
      <c r="B106" s="108"/>
      <c r="D106" s="109" t="s">
        <v>112</v>
      </c>
      <c r="E106" s="110"/>
      <c r="F106" s="110"/>
      <c r="G106" s="110"/>
      <c r="H106" s="110"/>
      <c r="I106" s="110"/>
      <c r="J106" s="111">
        <f>J599</f>
        <v>0</v>
      </c>
      <c r="L106" s="108"/>
    </row>
    <row r="107" spans="2:12" s="9" customFormat="1" ht="19.899999999999999" customHeight="1" x14ac:dyDescent="0.2">
      <c r="B107" s="108"/>
      <c r="D107" s="109" t="s">
        <v>113</v>
      </c>
      <c r="E107" s="110"/>
      <c r="F107" s="110"/>
      <c r="G107" s="110"/>
      <c r="H107" s="110"/>
      <c r="I107" s="110"/>
      <c r="J107" s="111">
        <f>J610</f>
        <v>0</v>
      </c>
      <c r="L107" s="108"/>
    </row>
    <row r="108" spans="2:12" s="8" customFormat="1" ht="24.95" customHeight="1" x14ac:dyDescent="0.2">
      <c r="B108" s="104"/>
      <c r="D108" s="105" t="s">
        <v>114</v>
      </c>
      <c r="E108" s="106"/>
      <c r="F108" s="106"/>
      <c r="G108" s="106"/>
      <c r="H108" s="106"/>
      <c r="I108" s="106"/>
      <c r="J108" s="107">
        <f>J613</f>
        <v>0</v>
      </c>
      <c r="L108" s="104"/>
    </row>
    <row r="109" spans="2:12" s="9" customFormat="1" ht="19.899999999999999" customHeight="1" x14ac:dyDescent="0.2">
      <c r="B109" s="108"/>
      <c r="D109" s="109" t="s">
        <v>115</v>
      </c>
      <c r="E109" s="110"/>
      <c r="F109" s="110"/>
      <c r="G109" s="110"/>
      <c r="H109" s="110"/>
      <c r="I109" s="110"/>
      <c r="J109" s="111">
        <f>J614</f>
        <v>0</v>
      </c>
      <c r="L109" s="108"/>
    </row>
    <row r="110" spans="2:12" s="9" customFormat="1" ht="19.899999999999999" customHeight="1" x14ac:dyDescent="0.2">
      <c r="B110" s="108"/>
      <c r="D110" s="109" t="s">
        <v>116</v>
      </c>
      <c r="E110" s="110"/>
      <c r="F110" s="110"/>
      <c r="G110" s="110"/>
      <c r="H110" s="110"/>
      <c r="I110" s="110"/>
      <c r="J110" s="111">
        <f>J663</f>
        <v>0</v>
      </c>
      <c r="L110" s="108"/>
    </row>
    <row r="111" spans="2:12" s="9" customFormat="1" ht="19.899999999999999" customHeight="1" x14ac:dyDescent="0.2">
      <c r="B111" s="108"/>
      <c r="D111" s="109" t="s">
        <v>117</v>
      </c>
      <c r="E111" s="110"/>
      <c r="F111" s="110"/>
      <c r="G111" s="110"/>
      <c r="H111" s="110"/>
      <c r="I111" s="110"/>
      <c r="J111" s="111">
        <f>J748</f>
        <v>0</v>
      </c>
      <c r="L111" s="108"/>
    </row>
    <row r="112" spans="2:12" s="9" customFormat="1" ht="19.899999999999999" customHeight="1" x14ac:dyDescent="0.2">
      <c r="B112" s="108"/>
      <c r="D112" s="109" t="s">
        <v>118</v>
      </c>
      <c r="E112" s="110"/>
      <c r="F112" s="110"/>
      <c r="G112" s="110"/>
      <c r="H112" s="110"/>
      <c r="I112" s="110"/>
      <c r="J112" s="111">
        <f>J778</f>
        <v>0</v>
      </c>
      <c r="L112" s="108"/>
    </row>
    <row r="113" spans="2:12" s="9" customFormat="1" ht="19.899999999999999" customHeight="1" x14ac:dyDescent="0.2">
      <c r="B113" s="108"/>
      <c r="D113" s="109" t="s">
        <v>119</v>
      </c>
      <c r="E113" s="110"/>
      <c r="F113" s="110"/>
      <c r="G113" s="110"/>
      <c r="H113" s="110"/>
      <c r="I113" s="110"/>
      <c r="J113" s="111">
        <f>J783</f>
        <v>0</v>
      </c>
      <c r="L113" s="108"/>
    </row>
    <row r="114" spans="2:12" s="9" customFormat="1" ht="19.899999999999999" customHeight="1" x14ac:dyDescent="0.2">
      <c r="B114" s="108"/>
      <c r="D114" s="109" t="s">
        <v>120</v>
      </c>
      <c r="E114" s="110"/>
      <c r="F114" s="110"/>
      <c r="G114" s="110"/>
      <c r="H114" s="110"/>
      <c r="I114" s="110"/>
      <c r="J114" s="111">
        <f>J890</f>
        <v>0</v>
      </c>
      <c r="L114" s="108"/>
    </row>
    <row r="115" spans="2:12" s="9" customFormat="1" ht="19.899999999999999" customHeight="1" x14ac:dyDescent="0.2">
      <c r="B115" s="108"/>
      <c r="D115" s="109" t="s">
        <v>121</v>
      </c>
      <c r="E115" s="110"/>
      <c r="F115" s="110"/>
      <c r="G115" s="110"/>
      <c r="H115" s="110"/>
      <c r="I115" s="110"/>
      <c r="J115" s="111">
        <f>J926</f>
        <v>0</v>
      </c>
      <c r="L115" s="108"/>
    </row>
    <row r="116" spans="2:12" s="9" customFormat="1" ht="19.899999999999999" customHeight="1" x14ac:dyDescent="0.2">
      <c r="B116" s="108"/>
      <c r="D116" s="109" t="s">
        <v>122</v>
      </c>
      <c r="E116" s="110"/>
      <c r="F116" s="110"/>
      <c r="G116" s="110"/>
      <c r="H116" s="110"/>
      <c r="I116" s="110"/>
      <c r="J116" s="111">
        <f>J934</f>
        <v>0</v>
      </c>
      <c r="L116" s="108"/>
    </row>
    <row r="117" spans="2:12" s="9" customFormat="1" ht="19.899999999999999" customHeight="1" x14ac:dyDescent="0.2">
      <c r="B117" s="108"/>
      <c r="D117" s="109" t="s">
        <v>123</v>
      </c>
      <c r="E117" s="110"/>
      <c r="F117" s="110"/>
      <c r="G117" s="110"/>
      <c r="H117" s="110"/>
      <c r="I117" s="110"/>
      <c r="J117" s="111">
        <f>J960</f>
        <v>0</v>
      </c>
      <c r="L117" s="108"/>
    </row>
    <row r="118" spans="2:12" s="9" customFormat="1" ht="19.899999999999999" customHeight="1" x14ac:dyDescent="0.2">
      <c r="B118" s="108"/>
      <c r="D118" s="109" t="s">
        <v>124</v>
      </c>
      <c r="E118" s="110"/>
      <c r="F118" s="110"/>
      <c r="G118" s="110"/>
      <c r="H118" s="110"/>
      <c r="I118" s="110"/>
      <c r="J118" s="111">
        <f>J989</f>
        <v>0</v>
      </c>
      <c r="L118" s="108"/>
    </row>
    <row r="119" spans="2:12" s="9" customFormat="1" ht="19.899999999999999" customHeight="1" x14ac:dyDescent="0.2">
      <c r="B119" s="108"/>
      <c r="D119" s="109" t="s">
        <v>125</v>
      </c>
      <c r="E119" s="110"/>
      <c r="F119" s="110"/>
      <c r="G119" s="110"/>
      <c r="H119" s="110"/>
      <c r="I119" s="110"/>
      <c r="J119" s="111">
        <f>J1062</f>
        <v>0</v>
      </c>
      <c r="L119" s="108"/>
    </row>
    <row r="120" spans="2:12" s="9" customFormat="1" ht="19.899999999999999" customHeight="1" x14ac:dyDescent="0.2">
      <c r="B120" s="108"/>
      <c r="D120" s="109" t="s">
        <v>126</v>
      </c>
      <c r="E120" s="110"/>
      <c r="F120" s="110"/>
      <c r="G120" s="110"/>
      <c r="H120" s="110"/>
      <c r="I120" s="110"/>
      <c r="J120" s="111">
        <f>J1101</f>
        <v>0</v>
      </c>
      <c r="L120" s="108"/>
    </row>
    <row r="121" spans="2:12" s="9" customFormat="1" ht="19.899999999999999" customHeight="1" x14ac:dyDescent="0.2">
      <c r="B121" s="108"/>
      <c r="D121" s="109" t="s">
        <v>127</v>
      </c>
      <c r="E121" s="110"/>
      <c r="F121" s="110"/>
      <c r="G121" s="110"/>
      <c r="H121" s="110"/>
      <c r="I121" s="110"/>
      <c r="J121" s="111">
        <f>J1291</f>
        <v>0</v>
      </c>
      <c r="L121" s="108"/>
    </row>
    <row r="122" spans="2:12" s="9" customFormat="1" ht="19.899999999999999" customHeight="1" x14ac:dyDescent="0.2">
      <c r="B122" s="108"/>
      <c r="D122" s="109" t="s">
        <v>128</v>
      </c>
      <c r="E122" s="110"/>
      <c r="F122" s="110"/>
      <c r="G122" s="110"/>
      <c r="H122" s="110"/>
      <c r="I122" s="110"/>
      <c r="J122" s="111">
        <f>J1305</f>
        <v>0</v>
      </c>
      <c r="L122" s="108"/>
    </row>
    <row r="123" spans="2:12" s="8" customFormat="1" ht="24.95" customHeight="1" x14ac:dyDescent="0.2">
      <c r="B123" s="104"/>
      <c r="D123" s="105" t="s">
        <v>129</v>
      </c>
      <c r="E123" s="106"/>
      <c r="F123" s="106"/>
      <c r="G123" s="106"/>
      <c r="H123" s="106"/>
      <c r="I123" s="106"/>
      <c r="J123" s="107">
        <f>J1332</f>
        <v>0</v>
      </c>
      <c r="L123" s="104"/>
    </row>
    <row r="124" spans="2:12" s="9" customFormat="1" ht="19.899999999999999" customHeight="1" x14ac:dyDescent="0.2">
      <c r="B124" s="108"/>
      <c r="D124" s="109" t="s">
        <v>130</v>
      </c>
      <c r="E124" s="110"/>
      <c r="F124" s="110"/>
      <c r="G124" s="110"/>
      <c r="H124" s="110"/>
      <c r="I124" s="110"/>
      <c r="J124" s="111">
        <f>J1333</f>
        <v>0</v>
      </c>
      <c r="L124" s="108"/>
    </row>
    <row r="125" spans="2:12" s="9" customFormat="1" ht="19.899999999999999" customHeight="1" x14ac:dyDescent="0.2">
      <c r="B125" s="108"/>
      <c r="D125" s="109" t="s">
        <v>131</v>
      </c>
      <c r="E125" s="110"/>
      <c r="F125" s="110"/>
      <c r="G125" s="110"/>
      <c r="H125" s="110"/>
      <c r="I125" s="110"/>
      <c r="J125" s="111">
        <f>J1346</f>
        <v>0</v>
      </c>
      <c r="L125" s="108"/>
    </row>
    <row r="126" spans="2:12" s="1" customFormat="1" ht="21.75" customHeight="1" x14ac:dyDescent="0.2">
      <c r="B126" s="32"/>
      <c r="L126" s="32"/>
    </row>
    <row r="127" spans="2:12" s="1" customFormat="1" ht="6.95" customHeight="1" x14ac:dyDescent="0.2">
      <c r="B127" s="44"/>
      <c r="C127" s="45"/>
      <c r="D127" s="45"/>
      <c r="E127" s="45"/>
      <c r="F127" s="45"/>
      <c r="G127" s="45"/>
      <c r="H127" s="45"/>
      <c r="I127" s="45"/>
      <c r="J127" s="45"/>
      <c r="K127" s="45"/>
      <c r="L127" s="32"/>
    </row>
    <row r="131" spans="2:20" s="1" customFormat="1" ht="6.95" customHeight="1" x14ac:dyDescent="0.2">
      <c r="B131" s="46"/>
      <c r="C131" s="47"/>
      <c r="D131" s="47"/>
      <c r="E131" s="47"/>
      <c r="F131" s="47"/>
      <c r="G131" s="47"/>
      <c r="H131" s="47"/>
      <c r="I131" s="47"/>
      <c r="J131" s="47"/>
      <c r="K131" s="47"/>
      <c r="L131" s="32"/>
    </row>
    <row r="132" spans="2:20" s="1" customFormat="1" ht="24.95" customHeight="1" x14ac:dyDescent="0.2">
      <c r="B132" s="32"/>
      <c r="C132" s="21" t="s">
        <v>132</v>
      </c>
      <c r="L132" s="32"/>
    </row>
    <row r="133" spans="2:20" s="1" customFormat="1" ht="6.95" customHeight="1" x14ac:dyDescent="0.2">
      <c r="B133" s="32"/>
      <c r="L133" s="32"/>
    </row>
    <row r="134" spans="2:20" s="1" customFormat="1" ht="12" customHeight="1" x14ac:dyDescent="0.2">
      <c r="B134" s="32"/>
      <c r="C134" s="27" t="s">
        <v>16</v>
      </c>
      <c r="L134" s="32"/>
    </row>
    <row r="135" spans="2:20" s="1" customFormat="1" ht="16.5" customHeight="1" x14ac:dyDescent="0.2">
      <c r="B135" s="32"/>
      <c r="E135" s="235" t="str">
        <f>E7</f>
        <v>Objekt N1 - SO 02 - Přístavba výtahu dle požadavků HZS</v>
      </c>
      <c r="F135" s="236"/>
      <c r="G135" s="236"/>
      <c r="H135" s="236"/>
      <c r="L135" s="32"/>
    </row>
    <row r="136" spans="2:20" s="1" customFormat="1" ht="12" customHeight="1" x14ac:dyDescent="0.2">
      <c r="B136" s="32"/>
      <c r="C136" s="27" t="s">
        <v>96</v>
      </c>
      <c r="L136" s="32"/>
    </row>
    <row r="137" spans="2:20" s="1" customFormat="1" ht="16.5" customHeight="1" x14ac:dyDescent="0.2">
      <c r="B137" s="32"/>
      <c r="E137" s="216" t="str">
        <f>E9</f>
        <v>2401401A - SO 02 - Přístavba výtahu dle požadavků HZS</v>
      </c>
      <c r="F137" s="237"/>
      <c r="G137" s="237"/>
      <c r="H137" s="237"/>
      <c r="L137" s="32"/>
    </row>
    <row r="138" spans="2:20" s="1" customFormat="1" ht="6.95" customHeight="1" x14ac:dyDescent="0.2">
      <c r="B138" s="32"/>
      <c r="L138" s="32"/>
    </row>
    <row r="139" spans="2:20" s="1" customFormat="1" ht="12" customHeight="1" x14ac:dyDescent="0.2">
      <c r="B139" s="32"/>
      <c r="C139" s="27" t="s">
        <v>20</v>
      </c>
      <c r="F139" s="25" t="str">
        <f>F12</f>
        <v>Olomouc-Neředín, tř.Míru 644/12</v>
      </c>
      <c r="I139" s="27" t="s">
        <v>22</v>
      </c>
      <c r="J139" s="52" t="str">
        <f>IF(J12="","",J12)</f>
        <v>23. 5. 2024</v>
      </c>
      <c r="L139" s="32"/>
    </row>
    <row r="140" spans="2:20" s="1" customFormat="1" ht="6.95" customHeight="1" x14ac:dyDescent="0.2">
      <c r="B140" s="32"/>
      <c r="L140" s="32"/>
    </row>
    <row r="141" spans="2:20" s="1" customFormat="1" ht="15.2" customHeight="1" x14ac:dyDescent="0.2">
      <c r="B141" s="32"/>
      <c r="C141" s="27" t="s">
        <v>24</v>
      </c>
      <c r="F141" s="25" t="str">
        <f>E15</f>
        <v>UP Olomouc, Správa kolejí a menz, Šmeralova 1122/</v>
      </c>
      <c r="I141" s="27" t="s">
        <v>30</v>
      </c>
      <c r="J141" s="30" t="str">
        <f>E21</f>
        <v>SPZ Design, s.r.o.</v>
      </c>
      <c r="L141" s="32"/>
    </row>
    <row r="142" spans="2:20" s="1" customFormat="1" ht="15.2" customHeight="1" x14ac:dyDescent="0.2">
      <c r="B142" s="32"/>
      <c r="C142" s="27" t="s">
        <v>28</v>
      </c>
      <c r="F142" s="25" t="str">
        <f>IF(E18="","",E18)</f>
        <v>Vyplň údaj</v>
      </c>
      <c r="I142" s="27" t="s">
        <v>35</v>
      </c>
      <c r="J142" s="30" t="str">
        <f>E24</f>
        <v xml:space="preserve"> </v>
      </c>
      <c r="L142" s="32"/>
    </row>
    <row r="143" spans="2:20" s="1" customFormat="1" ht="10.35" customHeight="1" x14ac:dyDescent="0.2">
      <c r="B143" s="32"/>
      <c r="L143" s="32"/>
    </row>
    <row r="144" spans="2:20" s="10" customFormat="1" ht="29.25" customHeight="1" x14ac:dyDescent="0.2">
      <c r="B144" s="112"/>
      <c r="C144" s="113" t="s">
        <v>133</v>
      </c>
      <c r="D144" s="114" t="s">
        <v>63</v>
      </c>
      <c r="E144" s="114" t="s">
        <v>59</v>
      </c>
      <c r="F144" s="114" t="s">
        <v>60</v>
      </c>
      <c r="G144" s="114" t="s">
        <v>134</v>
      </c>
      <c r="H144" s="114" t="s">
        <v>135</v>
      </c>
      <c r="I144" s="114" t="s">
        <v>136</v>
      </c>
      <c r="J144" s="115" t="s">
        <v>100</v>
      </c>
      <c r="K144" s="116" t="s">
        <v>137</v>
      </c>
      <c r="L144" s="112"/>
      <c r="M144" s="59" t="s">
        <v>1</v>
      </c>
      <c r="N144" s="60" t="s">
        <v>42</v>
      </c>
      <c r="O144" s="60" t="s">
        <v>138</v>
      </c>
      <c r="P144" s="60" t="s">
        <v>139</v>
      </c>
      <c r="Q144" s="60" t="s">
        <v>140</v>
      </c>
      <c r="R144" s="60" t="s">
        <v>141</v>
      </c>
      <c r="S144" s="60" t="s">
        <v>142</v>
      </c>
      <c r="T144" s="61" t="s">
        <v>143</v>
      </c>
    </row>
    <row r="145" spans="2:65" s="1" customFormat="1" ht="22.9" customHeight="1" x14ac:dyDescent="0.25">
      <c r="B145" s="32"/>
      <c r="C145" s="64" t="s">
        <v>144</v>
      </c>
      <c r="J145" s="117">
        <f>BK145</f>
        <v>0</v>
      </c>
      <c r="L145" s="32"/>
      <c r="M145" s="62"/>
      <c r="N145" s="53"/>
      <c r="O145" s="53"/>
      <c r="P145" s="118">
        <f>P146+P613+P1332</f>
        <v>0</v>
      </c>
      <c r="Q145" s="53"/>
      <c r="R145" s="118">
        <f>R146+R613+R1332</f>
        <v>124.50323281999999</v>
      </c>
      <c r="S145" s="53"/>
      <c r="T145" s="119">
        <f>T146+T613+T1332</f>
        <v>14.689431799999996</v>
      </c>
      <c r="AT145" s="17" t="s">
        <v>77</v>
      </c>
      <c r="AU145" s="17" t="s">
        <v>102</v>
      </c>
      <c r="BK145" s="120">
        <f>BK146+BK613+BK1332</f>
        <v>0</v>
      </c>
    </row>
    <row r="146" spans="2:65" s="11" customFormat="1" ht="25.9" customHeight="1" x14ac:dyDescent="0.2">
      <c r="B146" s="121"/>
      <c r="D146" s="122" t="s">
        <v>77</v>
      </c>
      <c r="E146" s="123" t="s">
        <v>145</v>
      </c>
      <c r="F146" s="123" t="s">
        <v>146</v>
      </c>
      <c r="I146" s="124"/>
      <c r="J146" s="125">
        <f>BK146</f>
        <v>0</v>
      </c>
      <c r="L146" s="121"/>
      <c r="M146" s="126"/>
      <c r="P146" s="127">
        <f>P147+P203+P229+P291+P320+P334+P442+P556+P599+P610</f>
        <v>0</v>
      </c>
      <c r="R146" s="127">
        <f>R147+R203+R229+R291+R320+R334+R442+R556+R599+R610</f>
        <v>120.55059358</v>
      </c>
      <c r="T146" s="128">
        <f>T147+T203+T229+T291+T320+T334+T442+T556+T599+T610</f>
        <v>13.515945999999996</v>
      </c>
      <c r="AR146" s="122" t="s">
        <v>86</v>
      </c>
      <c r="AT146" s="129" t="s">
        <v>77</v>
      </c>
      <c r="AU146" s="129" t="s">
        <v>78</v>
      </c>
      <c r="AY146" s="122" t="s">
        <v>147</v>
      </c>
      <c r="BK146" s="130">
        <f>BK147+BK203+BK229+BK291+BK320+BK334+BK442+BK556+BK599+BK610</f>
        <v>0</v>
      </c>
    </row>
    <row r="147" spans="2:65" s="11" customFormat="1" ht="22.9" customHeight="1" x14ac:dyDescent="0.2">
      <c r="B147" s="121"/>
      <c r="D147" s="122" t="s">
        <v>77</v>
      </c>
      <c r="E147" s="131" t="s">
        <v>86</v>
      </c>
      <c r="F147" s="131" t="s">
        <v>148</v>
      </c>
      <c r="I147" s="124"/>
      <c r="J147" s="132">
        <f>BK147</f>
        <v>0</v>
      </c>
      <c r="L147" s="121"/>
      <c r="M147" s="126"/>
      <c r="P147" s="127">
        <f>SUM(P148:P202)</f>
        <v>0</v>
      </c>
      <c r="R147" s="127">
        <f>SUM(R148:R202)</f>
        <v>0</v>
      </c>
      <c r="T147" s="128">
        <f>SUM(T148:T202)</f>
        <v>2.4117499999999996</v>
      </c>
      <c r="AR147" s="122" t="s">
        <v>86</v>
      </c>
      <c r="AT147" s="129" t="s">
        <v>77</v>
      </c>
      <c r="AU147" s="129" t="s">
        <v>86</v>
      </c>
      <c r="AY147" s="122" t="s">
        <v>147</v>
      </c>
      <c r="BK147" s="130">
        <f>SUM(BK148:BK202)</f>
        <v>0</v>
      </c>
    </row>
    <row r="148" spans="2:65" s="1" customFormat="1" ht="24.2" customHeight="1" x14ac:dyDescent="0.2">
      <c r="B148" s="32"/>
      <c r="C148" s="133" t="s">
        <v>86</v>
      </c>
      <c r="D148" s="133" t="s">
        <v>149</v>
      </c>
      <c r="E148" s="134" t="s">
        <v>150</v>
      </c>
      <c r="F148" s="135" t="s">
        <v>151</v>
      </c>
      <c r="G148" s="136" t="s">
        <v>152</v>
      </c>
      <c r="H148" s="137">
        <v>3.6269999999999998</v>
      </c>
      <c r="I148" s="138"/>
      <c r="J148" s="139">
        <f>ROUND(I148*H148,2)</f>
        <v>0</v>
      </c>
      <c r="K148" s="140"/>
      <c r="L148" s="32"/>
      <c r="M148" s="141" t="s">
        <v>1</v>
      </c>
      <c r="N148" s="142" t="s">
        <v>43</v>
      </c>
      <c r="P148" s="143">
        <f>O148*H148</f>
        <v>0</v>
      </c>
      <c r="Q148" s="143">
        <v>0</v>
      </c>
      <c r="R148" s="143">
        <f>Q148*H148</f>
        <v>0</v>
      </c>
      <c r="S148" s="143">
        <v>0.255</v>
      </c>
      <c r="T148" s="144">
        <f>S148*H148</f>
        <v>0.92488499999999996</v>
      </c>
      <c r="AR148" s="145" t="s">
        <v>153</v>
      </c>
      <c r="AT148" s="145" t="s">
        <v>149</v>
      </c>
      <c r="AU148" s="145" t="s">
        <v>88</v>
      </c>
      <c r="AY148" s="17" t="s">
        <v>147</v>
      </c>
      <c r="BE148" s="146">
        <f>IF(N148="základní",J148,0)</f>
        <v>0</v>
      </c>
      <c r="BF148" s="146">
        <f>IF(N148="snížená",J148,0)</f>
        <v>0</v>
      </c>
      <c r="BG148" s="146">
        <f>IF(N148="zákl. přenesená",J148,0)</f>
        <v>0</v>
      </c>
      <c r="BH148" s="146">
        <f>IF(N148="sníž. přenesená",J148,0)</f>
        <v>0</v>
      </c>
      <c r="BI148" s="146">
        <f>IF(N148="nulová",J148,0)</f>
        <v>0</v>
      </c>
      <c r="BJ148" s="17" t="s">
        <v>86</v>
      </c>
      <c r="BK148" s="146">
        <f>ROUND(I148*H148,2)</f>
        <v>0</v>
      </c>
      <c r="BL148" s="17" t="s">
        <v>153</v>
      </c>
      <c r="BM148" s="145" t="s">
        <v>154</v>
      </c>
    </row>
    <row r="149" spans="2:65" s="1" customFormat="1" ht="11.25" x14ac:dyDescent="0.2">
      <c r="B149" s="32"/>
      <c r="D149" s="147" t="s">
        <v>155</v>
      </c>
      <c r="F149" s="148" t="s">
        <v>156</v>
      </c>
      <c r="I149" s="149"/>
      <c r="L149" s="32"/>
      <c r="M149" s="150"/>
      <c r="T149" s="56"/>
      <c r="AT149" s="17" t="s">
        <v>155</v>
      </c>
      <c r="AU149" s="17" t="s">
        <v>88</v>
      </c>
    </row>
    <row r="150" spans="2:65" s="12" customFormat="1" ht="11.25" x14ac:dyDescent="0.2">
      <c r="B150" s="151"/>
      <c r="D150" s="152" t="s">
        <v>157</v>
      </c>
      <c r="E150" s="153" t="s">
        <v>1</v>
      </c>
      <c r="F150" s="154" t="s">
        <v>158</v>
      </c>
      <c r="H150" s="153" t="s">
        <v>1</v>
      </c>
      <c r="I150" s="155"/>
      <c r="L150" s="151"/>
      <c r="M150" s="156"/>
      <c r="T150" s="157"/>
      <c r="AT150" s="153" t="s">
        <v>157</v>
      </c>
      <c r="AU150" s="153" t="s">
        <v>88</v>
      </c>
      <c r="AV150" s="12" t="s">
        <v>86</v>
      </c>
      <c r="AW150" s="12" t="s">
        <v>34</v>
      </c>
      <c r="AX150" s="12" t="s">
        <v>78</v>
      </c>
      <c r="AY150" s="153" t="s">
        <v>147</v>
      </c>
    </row>
    <row r="151" spans="2:65" s="13" customFormat="1" ht="11.25" x14ac:dyDescent="0.2">
      <c r="B151" s="158"/>
      <c r="D151" s="152" t="s">
        <v>157</v>
      </c>
      <c r="E151" s="159" t="s">
        <v>1</v>
      </c>
      <c r="F151" s="160" t="s">
        <v>159</v>
      </c>
      <c r="H151" s="161">
        <v>3.6269999999999998</v>
      </c>
      <c r="I151" s="162"/>
      <c r="L151" s="158"/>
      <c r="M151" s="163"/>
      <c r="T151" s="164"/>
      <c r="AT151" s="159" t="s">
        <v>157</v>
      </c>
      <c r="AU151" s="159" t="s">
        <v>88</v>
      </c>
      <c r="AV151" s="13" t="s">
        <v>88</v>
      </c>
      <c r="AW151" s="13" t="s">
        <v>34</v>
      </c>
      <c r="AX151" s="13" t="s">
        <v>78</v>
      </c>
      <c r="AY151" s="159" t="s">
        <v>147</v>
      </c>
    </row>
    <row r="152" spans="2:65" s="14" customFormat="1" ht="11.25" x14ac:dyDescent="0.2">
      <c r="B152" s="165"/>
      <c r="D152" s="152" t="s">
        <v>157</v>
      </c>
      <c r="E152" s="166" t="s">
        <v>1</v>
      </c>
      <c r="F152" s="167" t="s">
        <v>160</v>
      </c>
      <c r="H152" s="168">
        <v>3.6269999999999998</v>
      </c>
      <c r="I152" s="169"/>
      <c r="L152" s="165"/>
      <c r="M152" s="170"/>
      <c r="T152" s="171"/>
      <c r="AT152" s="166" t="s">
        <v>157</v>
      </c>
      <c r="AU152" s="166" t="s">
        <v>88</v>
      </c>
      <c r="AV152" s="14" t="s">
        <v>153</v>
      </c>
      <c r="AW152" s="14" t="s">
        <v>34</v>
      </c>
      <c r="AX152" s="14" t="s">
        <v>86</v>
      </c>
      <c r="AY152" s="166" t="s">
        <v>147</v>
      </c>
    </row>
    <row r="153" spans="2:65" s="1" customFormat="1" ht="16.5" customHeight="1" x14ac:dyDescent="0.2">
      <c r="B153" s="32"/>
      <c r="C153" s="133" t="s">
        <v>88</v>
      </c>
      <c r="D153" s="133" t="s">
        <v>149</v>
      </c>
      <c r="E153" s="134" t="s">
        <v>161</v>
      </c>
      <c r="F153" s="135" t="s">
        <v>162</v>
      </c>
      <c r="G153" s="136" t="s">
        <v>163</v>
      </c>
      <c r="H153" s="137">
        <v>7.2530000000000001</v>
      </c>
      <c r="I153" s="138"/>
      <c r="J153" s="139">
        <f>ROUND(I153*H153,2)</f>
        <v>0</v>
      </c>
      <c r="K153" s="140"/>
      <c r="L153" s="32"/>
      <c r="M153" s="141" t="s">
        <v>1</v>
      </c>
      <c r="N153" s="142" t="s">
        <v>43</v>
      </c>
      <c r="P153" s="143">
        <f>O153*H153</f>
        <v>0</v>
      </c>
      <c r="Q153" s="143">
        <v>0</v>
      </c>
      <c r="R153" s="143">
        <f>Q153*H153</f>
        <v>0</v>
      </c>
      <c r="S153" s="143">
        <v>0.20499999999999999</v>
      </c>
      <c r="T153" s="144">
        <f>S153*H153</f>
        <v>1.4868649999999999</v>
      </c>
      <c r="AR153" s="145" t="s">
        <v>153</v>
      </c>
      <c r="AT153" s="145" t="s">
        <v>149</v>
      </c>
      <c r="AU153" s="145" t="s">
        <v>88</v>
      </c>
      <c r="AY153" s="17" t="s">
        <v>147</v>
      </c>
      <c r="BE153" s="146">
        <f>IF(N153="základní",J153,0)</f>
        <v>0</v>
      </c>
      <c r="BF153" s="146">
        <f>IF(N153="snížená",J153,0)</f>
        <v>0</v>
      </c>
      <c r="BG153" s="146">
        <f>IF(N153="zákl. přenesená",J153,0)</f>
        <v>0</v>
      </c>
      <c r="BH153" s="146">
        <f>IF(N153="sníž. přenesená",J153,0)</f>
        <v>0</v>
      </c>
      <c r="BI153" s="146">
        <f>IF(N153="nulová",J153,0)</f>
        <v>0</v>
      </c>
      <c r="BJ153" s="17" t="s">
        <v>86</v>
      </c>
      <c r="BK153" s="146">
        <f>ROUND(I153*H153,2)</f>
        <v>0</v>
      </c>
      <c r="BL153" s="17" t="s">
        <v>153</v>
      </c>
      <c r="BM153" s="145" t="s">
        <v>164</v>
      </c>
    </row>
    <row r="154" spans="2:65" s="1" customFormat="1" ht="11.25" x14ac:dyDescent="0.2">
      <c r="B154" s="32"/>
      <c r="D154" s="147" t="s">
        <v>155</v>
      </c>
      <c r="F154" s="148" t="s">
        <v>165</v>
      </c>
      <c r="I154" s="149"/>
      <c r="L154" s="32"/>
      <c r="M154" s="150"/>
      <c r="T154" s="56"/>
      <c r="AT154" s="17" t="s">
        <v>155</v>
      </c>
      <c r="AU154" s="17" t="s">
        <v>88</v>
      </c>
    </row>
    <row r="155" spans="2:65" s="12" customFormat="1" ht="11.25" x14ac:dyDescent="0.2">
      <c r="B155" s="151"/>
      <c r="D155" s="152" t="s">
        <v>157</v>
      </c>
      <c r="E155" s="153" t="s">
        <v>1</v>
      </c>
      <c r="F155" s="154" t="s">
        <v>158</v>
      </c>
      <c r="H155" s="153" t="s">
        <v>1</v>
      </c>
      <c r="I155" s="155"/>
      <c r="L155" s="151"/>
      <c r="M155" s="156"/>
      <c r="T155" s="157"/>
      <c r="AT155" s="153" t="s">
        <v>157</v>
      </c>
      <c r="AU155" s="153" t="s">
        <v>88</v>
      </c>
      <c r="AV155" s="12" t="s">
        <v>86</v>
      </c>
      <c r="AW155" s="12" t="s">
        <v>34</v>
      </c>
      <c r="AX155" s="12" t="s">
        <v>78</v>
      </c>
      <c r="AY155" s="153" t="s">
        <v>147</v>
      </c>
    </row>
    <row r="156" spans="2:65" s="13" customFormat="1" ht="11.25" x14ac:dyDescent="0.2">
      <c r="B156" s="158"/>
      <c r="D156" s="152" t="s">
        <v>157</v>
      </c>
      <c r="E156" s="159" t="s">
        <v>1</v>
      </c>
      <c r="F156" s="160" t="s">
        <v>166</v>
      </c>
      <c r="H156" s="161">
        <v>7.2530000000000001</v>
      </c>
      <c r="I156" s="162"/>
      <c r="L156" s="158"/>
      <c r="M156" s="163"/>
      <c r="T156" s="164"/>
      <c r="AT156" s="159" t="s">
        <v>157</v>
      </c>
      <c r="AU156" s="159" t="s">
        <v>88</v>
      </c>
      <c r="AV156" s="13" t="s">
        <v>88</v>
      </c>
      <c r="AW156" s="13" t="s">
        <v>34</v>
      </c>
      <c r="AX156" s="13" t="s">
        <v>78</v>
      </c>
      <c r="AY156" s="159" t="s">
        <v>147</v>
      </c>
    </row>
    <row r="157" spans="2:65" s="14" customFormat="1" ht="11.25" x14ac:dyDescent="0.2">
      <c r="B157" s="165"/>
      <c r="D157" s="152" t="s">
        <v>157</v>
      </c>
      <c r="E157" s="166" t="s">
        <v>1</v>
      </c>
      <c r="F157" s="167" t="s">
        <v>160</v>
      </c>
      <c r="H157" s="168">
        <v>7.2530000000000001</v>
      </c>
      <c r="I157" s="169"/>
      <c r="L157" s="165"/>
      <c r="M157" s="170"/>
      <c r="T157" s="171"/>
      <c r="AT157" s="166" t="s">
        <v>157</v>
      </c>
      <c r="AU157" s="166" t="s">
        <v>88</v>
      </c>
      <c r="AV157" s="14" t="s">
        <v>153</v>
      </c>
      <c r="AW157" s="14" t="s">
        <v>34</v>
      </c>
      <c r="AX157" s="14" t="s">
        <v>86</v>
      </c>
      <c r="AY157" s="166" t="s">
        <v>147</v>
      </c>
    </row>
    <row r="158" spans="2:65" s="1" customFormat="1" ht="24.2" customHeight="1" x14ac:dyDescent="0.2">
      <c r="B158" s="32"/>
      <c r="C158" s="133" t="s">
        <v>167</v>
      </c>
      <c r="D158" s="133" t="s">
        <v>149</v>
      </c>
      <c r="E158" s="134" t="s">
        <v>168</v>
      </c>
      <c r="F158" s="135" t="s">
        <v>169</v>
      </c>
      <c r="G158" s="136" t="s">
        <v>170</v>
      </c>
      <c r="H158" s="137">
        <v>45.628</v>
      </c>
      <c r="I158" s="138"/>
      <c r="J158" s="139">
        <f>ROUND(I158*H158,2)</f>
        <v>0</v>
      </c>
      <c r="K158" s="140"/>
      <c r="L158" s="32"/>
      <c r="M158" s="141" t="s">
        <v>1</v>
      </c>
      <c r="N158" s="142" t="s">
        <v>43</v>
      </c>
      <c r="P158" s="143">
        <f>O158*H158</f>
        <v>0</v>
      </c>
      <c r="Q158" s="143">
        <v>0</v>
      </c>
      <c r="R158" s="143">
        <f>Q158*H158</f>
        <v>0</v>
      </c>
      <c r="S158" s="143">
        <v>0</v>
      </c>
      <c r="T158" s="144">
        <f>S158*H158</f>
        <v>0</v>
      </c>
      <c r="AR158" s="145" t="s">
        <v>153</v>
      </c>
      <c r="AT158" s="145" t="s">
        <v>149</v>
      </c>
      <c r="AU158" s="145" t="s">
        <v>88</v>
      </c>
      <c r="AY158" s="17" t="s">
        <v>147</v>
      </c>
      <c r="BE158" s="146">
        <f>IF(N158="základní",J158,0)</f>
        <v>0</v>
      </c>
      <c r="BF158" s="146">
        <f>IF(N158="snížená",J158,0)</f>
        <v>0</v>
      </c>
      <c r="BG158" s="146">
        <f>IF(N158="zákl. přenesená",J158,0)</f>
        <v>0</v>
      </c>
      <c r="BH158" s="146">
        <f>IF(N158="sníž. přenesená",J158,0)</f>
        <v>0</v>
      </c>
      <c r="BI158" s="146">
        <f>IF(N158="nulová",J158,0)</f>
        <v>0</v>
      </c>
      <c r="BJ158" s="17" t="s">
        <v>86</v>
      </c>
      <c r="BK158" s="146">
        <f>ROUND(I158*H158,2)</f>
        <v>0</v>
      </c>
      <c r="BL158" s="17" t="s">
        <v>153</v>
      </c>
      <c r="BM158" s="145" t="s">
        <v>171</v>
      </c>
    </row>
    <row r="159" spans="2:65" s="1" customFormat="1" ht="11.25" x14ac:dyDescent="0.2">
      <c r="B159" s="32"/>
      <c r="D159" s="147" t="s">
        <v>155</v>
      </c>
      <c r="F159" s="148" t="s">
        <v>172</v>
      </c>
      <c r="I159" s="149"/>
      <c r="L159" s="32"/>
      <c r="M159" s="150"/>
      <c r="T159" s="56"/>
      <c r="AT159" s="17" t="s">
        <v>155</v>
      </c>
      <c r="AU159" s="17" t="s">
        <v>88</v>
      </c>
    </row>
    <row r="160" spans="2:65" s="13" customFormat="1" ht="11.25" x14ac:dyDescent="0.2">
      <c r="B160" s="158"/>
      <c r="D160" s="152" t="s">
        <v>157</v>
      </c>
      <c r="E160" s="159" t="s">
        <v>1</v>
      </c>
      <c r="F160" s="160" t="s">
        <v>173</v>
      </c>
      <c r="H160" s="161">
        <v>29.663</v>
      </c>
      <c r="I160" s="162"/>
      <c r="L160" s="158"/>
      <c r="M160" s="163"/>
      <c r="T160" s="164"/>
      <c r="AT160" s="159" t="s">
        <v>157</v>
      </c>
      <c r="AU160" s="159" t="s">
        <v>88</v>
      </c>
      <c r="AV160" s="13" t="s">
        <v>88</v>
      </c>
      <c r="AW160" s="13" t="s">
        <v>34</v>
      </c>
      <c r="AX160" s="13" t="s">
        <v>78</v>
      </c>
      <c r="AY160" s="159" t="s">
        <v>147</v>
      </c>
    </row>
    <row r="161" spans="2:65" s="13" customFormat="1" ht="11.25" x14ac:dyDescent="0.2">
      <c r="B161" s="158"/>
      <c r="D161" s="152" t="s">
        <v>157</v>
      </c>
      <c r="E161" s="159" t="s">
        <v>1</v>
      </c>
      <c r="F161" s="160" t="s">
        <v>174</v>
      </c>
      <c r="H161" s="161">
        <v>1.1539999999999999</v>
      </c>
      <c r="I161" s="162"/>
      <c r="L161" s="158"/>
      <c r="M161" s="163"/>
      <c r="T161" s="164"/>
      <c r="AT161" s="159" t="s">
        <v>157</v>
      </c>
      <c r="AU161" s="159" t="s">
        <v>88</v>
      </c>
      <c r="AV161" s="13" t="s">
        <v>88</v>
      </c>
      <c r="AW161" s="13" t="s">
        <v>34</v>
      </c>
      <c r="AX161" s="13" t="s">
        <v>78</v>
      </c>
      <c r="AY161" s="159" t="s">
        <v>147</v>
      </c>
    </row>
    <row r="162" spans="2:65" s="13" customFormat="1" ht="11.25" x14ac:dyDescent="0.2">
      <c r="B162" s="158"/>
      <c r="D162" s="152" t="s">
        <v>157</v>
      </c>
      <c r="E162" s="159" t="s">
        <v>1</v>
      </c>
      <c r="F162" s="160" t="s">
        <v>175</v>
      </c>
      <c r="H162" s="161">
        <v>6.141</v>
      </c>
      <c r="I162" s="162"/>
      <c r="L162" s="158"/>
      <c r="M162" s="163"/>
      <c r="T162" s="164"/>
      <c r="AT162" s="159" t="s">
        <v>157</v>
      </c>
      <c r="AU162" s="159" t="s">
        <v>88</v>
      </c>
      <c r="AV162" s="13" t="s">
        <v>88</v>
      </c>
      <c r="AW162" s="13" t="s">
        <v>34</v>
      </c>
      <c r="AX162" s="13" t="s">
        <v>78</v>
      </c>
      <c r="AY162" s="159" t="s">
        <v>147</v>
      </c>
    </row>
    <row r="163" spans="2:65" s="13" customFormat="1" ht="11.25" x14ac:dyDescent="0.2">
      <c r="B163" s="158"/>
      <c r="D163" s="152" t="s">
        <v>157</v>
      </c>
      <c r="E163" s="159" t="s">
        <v>1</v>
      </c>
      <c r="F163" s="160" t="s">
        <v>176</v>
      </c>
      <c r="H163" s="161">
        <v>8.67</v>
      </c>
      <c r="I163" s="162"/>
      <c r="L163" s="158"/>
      <c r="M163" s="163"/>
      <c r="T163" s="164"/>
      <c r="AT163" s="159" t="s">
        <v>157</v>
      </c>
      <c r="AU163" s="159" t="s">
        <v>88</v>
      </c>
      <c r="AV163" s="13" t="s">
        <v>88</v>
      </c>
      <c r="AW163" s="13" t="s">
        <v>34</v>
      </c>
      <c r="AX163" s="13" t="s">
        <v>78</v>
      </c>
      <c r="AY163" s="159" t="s">
        <v>147</v>
      </c>
    </row>
    <row r="164" spans="2:65" s="14" customFormat="1" ht="11.25" x14ac:dyDescent="0.2">
      <c r="B164" s="165"/>
      <c r="D164" s="152" t="s">
        <v>157</v>
      </c>
      <c r="E164" s="166" t="s">
        <v>1</v>
      </c>
      <c r="F164" s="167" t="s">
        <v>160</v>
      </c>
      <c r="H164" s="168">
        <v>45.628</v>
      </c>
      <c r="I164" s="169"/>
      <c r="L164" s="165"/>
      <c r="M164" s="170"/>
      <c r="T164" s="171"/>
      <c r="AT164" s="166" t="s">
        <v>157</v>
      </c>
      <c r="AU164" s="166" t="s">
        <v>88</v>
      </c>
      <c r="AV164" s="14" t="s">
        <v>153</v>
      </c>
      <c r="AW164" s="14" t="s">
        <v>34</v>
      </c>
      <c r="AX164" s="14" t="s">
        <v>86</v>
      </c>
      <c r="AY164" s="166" t="s">
        <v>147</v>
      </c>
    </row>
    <row r="165" spans="2:65" s="1" customFormat="1" ht="24.2" customHeight="1" x14ac:dyDescent="0.2">
      <c r="B165" s="32"/>
      <c r="C165" s="133" t="s">
        <v>153</v>
      </c>
      <c r="D165" s="133" t="s">
        <v>149</v>
      </c>
      <c r="E165" s="134" t="s">
        <v>177</v>
      </c>
      <c r="F165" s="135" t="s">
        <v>178</v>
      </c>
      <c r="G165" s="136" t="s">
        <v>170</v>
      </c>
      <c r="H165" s="137">
        <v>1.5229999999999999</v>
      </c>
      <c r="I165" s="138"/>
      <c r="J165" s="139">
        <f>ROUND(I165*H165,2)</f>
        <v>0</v>
      </c>
      <c r="K165" s="140"/>
      <c r="L165" s="32"/>
      <c r="M165" s="141" t="s">
        <v>1</v>
      </c>
      <c r="N165" s="142" t="s">
        <v>43</v>
      </c>
      <c r="P165" s="143">
        <f>O165*H165</f>
        <v>0</v>
      </c>
      <c r="Q165" s="143">
        <v>0</v>
      </c>
      <c r="R165" s="143">
        <f>Q165*H165</f>
        <v>0</v>
      </c>
      <c r="S165" s="143">
        <v>0</v>
      </c>
      <c r="T165" s="144">
        <f>S165*H165</f>
        <v>0</v>
      </c>
      <c r="AR165" s="145" t="s">
        <v>153</v>
      </c>
      <c r="AT165" s="145" t="s">
        <v>149</v>
      </c>
      <c r="AU165" s="145" t="s">
        <v>88</v>
      </c>
      <c r="AY165" s="17" t="s">
        <v>147</v>
      </c>
      <c r="BE165" s="146">
        <f>IF(N165="základní",J165,0)</f>
        <v>0</v>
      </c>
      <c r="BF165" s="146">
        <f>IF(N165="snížená",J165,0)</f>
        <v>0</v>
      </c>
      <c r="BG165" s="146">
        <f>IF(N165="zákl. přenesená",J165,0)</f>
        <v>0</v>
      </c>
      <c r="BH165" s="146">
        <f>IF(N165="sníž. přenesená",J165,0)</f>
        <v>0</v>
      </c>
      <c r="BI165" s="146">
        <f>IF(N165="nulová",J165,0)</f>
        <v>0</v>
      </c>
      <c r="BJ165" s="17" t="s">
        <v>86</v>
      </c>
      <c r="BK165" s="146">
        <f>ROUND(I165*H165,2)</f>
        <v>0</v>
      </c>
      <c r="BL165" s="17" t="s">
        <v>153</v>
      </c>
      <c r="BM165" s="145" t="s">
        <v>179</v>
      </c>
    </row>
    <row r="166" spans="2:65" s="1" customFormat="1" ht="11.25" x14ac:dyDescent="0.2">
      <c r="B166" s="32"/>
      <c r="D166" s="147" t="s">
        <v>155</v>
      </c>
      <c r="F166" s="148" t="s">
        <v>180</v>
      </c>
      <c r="I166" s="149"/>
      <c r="L166" s="32"/>
      <c r="M166" s="150"/>
      <c r="T166" s="56"/>
      <c r="AT166" s="17" t="s">
        <v>155</v>
      </c>
      <c r="AU166" s="17" t="s">
        <v>88</v>
      </c>
    </row>
    <row r="167" spans="2:65" s="13" customFormat="1" ht="11.25" x14ac:dyDescent="0.2">
      <c r="B167" s="158"/>
      <c r="D167" s="152" t="s">
        <v>157</v>
      </c>
      <c r="E167" s="159" t="s">
        <v>1</v>
      </c>
      <c r="F167" s="160" t="s">
        <v>181</v>
      </c>
      <c r="H167" s="161">
        <v>1.5229999999999999</v>
      </c>
      <c r="I167" s="162"/>
      <c r="L167" s="158"/>
      <c r="M167" s="163"/>
      <c r="T167" s="164"/>
      <c r="AT167" s="159" t="s">
        <v>157</v>
      </c>
      <c r="AU167" s="159" t="s">
        <v>88</v>
      </c>
      <c r="AV167" s="13" t="s">
        <v>88</v>
      </c>
      <c r="AW167" s="13" t="s">
        <v>34</v>
      </c>
      <c r="AX167" s="13" t="s">
        <v>78</v>
      </c>
      <c r="AY167" s="159" t="s">
        <v>147</v>
      </c>
    </row>
    <row r="168" spans="2:65" s="14" customFormat="1" ht="11.25" x14ac:dyDescent="0.2">
      <c r="B168" s="165"/>
      <c r="D168" s="152" t="s">
        <v>157</v>
      </c>
      <c r="E168" s="166" t="s">
        <v>1</v>
      </c>
      <c r="F168" s="167" t="s">
        <v>160</v>
      </c>
      <c r="H168" s="168">
        <v>1.5229999999999999</v>
      </c>
      <c r="I168" s="169"/>
      <c r="L168" s="165"/>
      <c r="M168" s="170"/>
      <c r="T168" s="171"/>
      <c r="AT168" s="166" t="s">
        <v>157</v>
      </c>
      <c r="AU168" s="166" t="s">
        <v>88</v>
      </c>
      <c r="AV168" s="14" t="s">
        <v>153</v>
      </c>
      <c r="AW168" s="14" t="s">
        <v>34</v>
      </c>
      <c r="AX168" s="14" t="s">
        <v>86</v>
      </c>
      <c r="AY168" s="166" t="s">
        <v>147</v>
      </c>
    </row>
    <row r="169" spans="2:65" s="1" customFormat="1" ht="37.9" customHeight="1" x14ac:dyDescent="0.2">
      <c r="B169" s="32"/>
      <c r="C169" s="133" t="s">
        <v>182</v>
      </c>
      <c r="D169" s="133" t="s">
        <v>149</v>
      </c>
      <c r="E169" s="134" t="s">
        <v>183</v>
      </c>
      <c r="F169" s="135" t="s">
        <v>184</v>
      </c>
      <c r="G169" s="136" t="s">
        <v>170</v>
      </c>
      <c r="H169" s="137">
        <v>19.829999999999998</v>
      </c>
      <c r="I169" s="138"/>
      <c r="J169" s="139">
        <f>ROUND(I169*H169,2)</f>
        <v>0</v>
      </c>
      <c r="K169" s="140"/>
      <c r="L169" s="32"/>
      <c r="M169" s="141" t="s">
        <v>1</v>
      </c>
      <c r="N169" s="142" t="s">
        <v>43</v>
      </c>
      <c r="P169" s="143">
        <f>O169*H169</f>
        <v>0</v>
      </c>
      <c r="Q169" s="143">
        <v>0</v>
      </c>
      <c r="R169" s="143">
        <f>Q169*H169</f>
        <v>0</v>
      </c>
      <c r="S169" s="143">
        <v>0</v>
      </c>
      <c r="T169" s="144">
        <f>S169*H169</f>
        <v>0</v>
      </c>
      <c r="AR169" s="145" t="s">
        <v>153</v>
      </c>
      <c r="AT169" s="145" t="s">
        <v>149</v>
      </c>
      <c r="AU169" s="145" t="s">
        <v>88</v>
      </c>
      <c r="AY169" s="17" t="s">
        <v>147</v>
      </c>
      <c r="BE169" s="146">
        <f>IF(N169="základní",J169,0)</f>
        <v>0</v>
      </c>
      <c r="BF169" s="146">
        <f>IF(N169="snížená",J169,0)</f>
        <v>0</v>
      </c>
      <c r="BG169" s="146">
        <f>IF(N169="zákl. přenesená",J169,0)</f>
        <v>0</v>
      </c>
      <c r="BH169" s="146">
        <f>IF(N169="sníž. přenesená",J169,0)</f>
        <v>0</v>
      </c>
      <c r="BI169" s="146">
        <f>IF(N169="nulová",J169,0)</f>
        <v>0</v>
      </c>
      <c r="BJ169" s="17" t="s">
        <v>86</v>
      </c>
      <c r="BK169" s="146">
        <f>ROUND(I169*H169,2)</f>
        <v>0</v>
      </c>
      <c r="BL169" s="17" t="s">
        <v>153</v>
      </c>
      <c r="BM169" s="145" t="s">
        <v>185</v>
      </c>
    </row>
    <row r="170" spans="2:65" s="1" customFormat="1" ht="11.25" x14ac:dyDescent="0.2">
      <c r="B170" s="32"/>
      <c r="D170" s="147" t="s">
        <v>155</v>
      </c>
      <c r="F170" s="148" t="s">
        <v>186</v>
      </c>
      <c r="I170" s="149"/>
      <c r="L170" s="32"/>
      <c r="M170" s="150"/>
      <c r="T170" s="56"/>
      <c r="AT170" s="17" t="s">
        <v>155</v>
      </c>
      <c r="AU170" s="17" t="s">
        <v>88</v>
      </c>
    </row>
    <row r="171" spans="2:65" s="1" customFormat="1" ht="24.2" customHeight="1" x14ac:dyDescent="0.2">
      <c r="B171" s="32"/>
      <c r="C171" s="133" t="s">
        <v>187</v>
      </c>
      <c r="D171" s="133" t="s">
        <v>149</v>
      </c>
      <c r="E171" s="134" t="s">
        <v>188</v>
      </c>
      <c r="F171" s="135" t="s">
        <v>189</v>
      </c>
      <c r="G171" s="136" t="s">
        <v>170</v>
      </c>
      <c r="H171" s="137">
        <v>0.15</v>
      </c>
      <c r="I171" s="138"/>
      <c r="J171" s="139">
        <f>ROUND(I171*H171,2)</f>
        <v>0</v>
      </c>
      <c r="K171" s="140"/>
      <c r="L171" s="32"/>
      <c r="M171" s="141" t="s">
        <v>1</v>
      </c>
      <c r="N171" s="142" t="s">
        <v>43</v>
      </c>
      <c r="P171" s="143">
        <f>O171*H171</f>
        <v>0</v>
      </c>
      <c r="Q171" s="143">
        <v>0</v>
      </c>
      <c r="R171" s="143">
        <f>Q171*H171</f>
        <v>0</v>
      </c>
      <c r="S171" s="143">
        <v>0</v>
      </c>
      <c r="T171" s="144">
        <f>S171*H171</f>
        <v>0</v>
      </c>
      <c r="AR171" s="145" t="s">
        <v>153</v>
      </c>
      <c r="AT171" s="145" t="s">
        <v>149</v>
      </c>
      <c r="AU171" s="145" t="s">
        <v>88</v>
      </c>
      <c r="AY171" s="17" t="s">
        <v>147</v>
      </c>
      <c r="BE171" s="146">
        <f>IF(N171="základní",J171,0)</f>
        <v>0</v>
      </c>
      <c r="BF171" s="146">
        <f>IF(N171="snížená",J171,0)</f>
        <v>0</v>
      </c>
      <c r="BG171" s="146">
        <f>IF(N171="zákl. přenesená",J171,0)</f>
        <v>0</v>
      </c>
      <c r="BH171" s="146">
        <f>IF(N171="sníž. přenesená",J171,0)</f>
        <v>0</v>
      </c>
      <c r="BI171" s="146">
        <f>IF(N171="nulová",J171,0)</f>
        <v>0</v>
      </c>
      <c r="BJ171" s="17" t="s">
        <v>86</v>
      </c>
      <c r="BK171" s="146">
        <f>ROUND(I171*H171,2)</f>
        <v>0</v>
      </c>
      <c r="BL171" s="17" t="s">
        <v>153</v>
      </c>
      <c r="BM171" s="145" t="s">
        <v>190</v>
      </c>
    </row>
    <row r="172" spans="2:65" s="1" customFormat="1" ht="11.25" x14ac:dyDescent="0.2">
      <c r="B172" s="32"/>
      <c r="D172" s="147" t="s">
        <v>155</v>
      </c>
      <c r="F172" s="148" t="s">
        <v>191</v>
      </c>
      <c r="I172" s="149"/>
      <c r="L172" s="32"/>
      <c r="M172" s="150"/>
      <c r="T172" s="56"/>
      <c r="AT172" s="17" t="s">
        <v>155</v>
      </c>
      <c r="AU172" s="17" t="s">
        <v>88</v>
      </c>
    </row>
    <row r="173" spans="2:65" s="12" customFormat="1" ht="11.25" x14ac:dyDescent="0.2">
      <c r="B173" s="151"/>
      <c r="D173" s="152" t="s">
        <v>157</v>
      </c>
      <c r="E173" s="153" t="s">
        <v>1</v>
      </c>
      <c r="F173" s="154" t="s">
        <v>192</v>
      </c>
      <c r="H173" s="153" t="s">
        <v>1</v>
      </c>
      <c r="I173" s="155"/>
      <c r="L173" s="151"/>
      <c r="M173" s="156"/>
      <c r="T173" s="157"/>
      <c r="AT173" s="153" t="s">
        <v>157</v>
      </c>
      <c r="AU173" s="153" t="s">
        <v>88</v>
      </c>
      <c r="AV173" s="12" t="s">
        <v>86</v>
      </c>
      <c r="AW173" s="12" t="s">
        <v>34</v>
      </c>
      <c r="AX173" s="12" t="s">
        <v>78</v>
      </c>
      <c r="AY173" s="153" t="s">
        <v>147</v>
      </c>
    </row>
    <row r="174" spans="2:65" s="13" customFormat="1" ht="11.25" x14ac:dyDescent="0.2">
      <c r="B174" s="158"/>
      <c r="D174" s="152" t="s">
        <v>157</v>
      </c>
      <c r="E174" s="159" t="s">
        <v>1</v>
      </c>
      <c r="F174" s="160" t="s">
        <v>193</v>
      </c>
      <c r="H174" s="161">
        <v>0.15</v>
      </c>
      <c r="I174" s="162"/>
      <c r="L174" s="158"/>
      <c r="M174" s="163"/>
      <c r="T174" s="164"/>
      <c r="AT174" s="159" t="s">
        <v>157</v>
      </c>
      <c r="AU174" s="159" t="s">
        <v>88</v>
      </c>
      <c r="AV174" s="13" t="s">
        <v>88</v>
      </c>
      <c r="AW174" s="13" t="s">
        <v>34</v>
      </c>
      <c r="AX174" s="13" t="s">
        <v>78</v>
      </c>
      <c r="AY174" s="159" t="s">
        <v>147</v>
      </c>
    </row>
    <row r="175" spans="2:65" s="14" customFormat="1" ht="11.25" x14ac:dyDescent="0.2">
      <c r="B175" s="165"/>
      <c r="D175" s="152" t="s">
        <v>157</v>
      </c>
      <c r="E175" s="166" t="s">
        <v>1</v>
      </c>
      <c r="F175" s="167" t="s">
        <v>160</v>
      </c>
      <c r="H175" s="168">
        <v>0.15</v>
      </c>
      <c r="I175" s="169"/>
      <c r="L175" s="165"/>
      <c r="M175" s="170"/>
      <c r="T175" s="171"/>
      <c r="AT175" s="166" t="s">
        <v>157</v>
      </c>
      <c r="AU175" s="166" t="s">
        <v>88</v>
      </c>
      <c r="AV175" s="14" t="s">
        <v>153</v>
      </c>
      <c r="AW175" s="14" t="s">
        <v>34</v>
      </c>
      <c r="AX175" s="14" t="s">
        <v>86</v>
      </c>
      <c r="AY175" s="166" t="s">
        <v>147</v>
      </c>
    </row>
    <row r="176" spans="2:65" s="1" customFormat="1" ht="24.2" customHeight="1" x14ac:dyDescent="0.2">
      <c r="B176" s="32"/>
      <c r="C176" s="133" t="s">
        <v>194</v>
      </c>
      <c r="D176" s="133" t="s">
        <v>149</v>
      </c>
      <c r="E176" s="134" t="s">
        <v>195</v>
      </c>
      <c r="F176" s="135" t="s">
        <v>196</v>
      </c>
      <c r="G176" s="136" t="s">
        <v>170</v>
      </c>
      <c r="H176" s="137">
        <v>19.829999999999998</v>
      </c>
      <c r="I176" s="138"/>
      <c r="J176" s="139">
        <f>ROUND(I176*H176,2)</f>
        <v>0</v>
      </c>
      <c r="K176" s="140"/>
      <c r="L176" s="32"/>
      <c r="M176" s="141" t="s">
        <v>1</v>
      </c>
      <c r="N176" s="142" t="s">
        <v>43</v>
      </c>
      <c r="P176" s="143">
        <f>O176*H176</f>
        <v>0</v>
      </c>
      <c r="Q176" s="143">
        <v>0</v>
      </c>
      <c r="R176" s="143">
        <f>Q176*H176</f>
        <v>0</v>
      </c>
      <c r="S176" s="143">
        <v>0</v>
      </c>
      <c r="T176" s="144">
        <f>S176*H176</f>
        <v>0</v>
      </c>
      <c r="AR176" s="145" t="s">
        <v>153</v>
      </c>
      <c r="AT176" s="145" t="s">
        <v>149</v>
      </c>
      <c r="AU176" s="145" t="s">
        <v>88</v>
      </c>
      <c r="AY176" s="17" t="s">
        <v>147</v>
      </c>
      <c r="BE176" s="146">
        <f>IF(N176="základní",J176,0)</f>
        <v>0</v>
      </c>
      <c r="BF176" s="146">
        <f>IF(N176="snížená",J176,0)</f>
        <v>0</v>
      </c>
      <c r="BG176" s="146">
        <f>IF(N176="zákl. přenesená",J176,0)</f>
        <v>0</v>
      </c>
      <c r="BH176" s="146">
        <f>IF(N176="sníž. přenesená",J176,0)</f>
        <v>0</v>
      </c>
      <c r="BI176" s="146">
        <f>IF(N176="nulová",J176,0)</f>
        <v>0</v>
      </c>
      <c r="BJ176" s="17" t="s">
        <v>86</v>
      </c>
      <c r="BK176" s="146">
        <f>ROUND(I176*H176,2)</f>
        <v>0</v>
      </c>
      <c r="BL176" s="17" t="s">
        <v>153</v>
      </c>
      <c r="BM176" s="145" t="s">
        <v>197</v>
      </c>
    </row>
    <row r="177" spans="2:65" s="1" customFormat="1" ht="11.25" x14ac:dyDescent="0.2">
      <c r="B177" s="32"/>
      <c r="D177" s="147" t="s">
        <v>155</v>
      </c>
      <c r="F177" s="148" t="s">
        <v>198</v>
      </c>
      <c r="I177" s="149"/>
      <c r="L177" s="32"/>
      <c r="M177" s="150"/>
      <c r="T177" s="56"/>
      <c r="AT177" s="17" t="s">
        <v>155</v>
      </c>
      <c r="AU177" s="17" t="s">
        <v>88</v>
      </c>
    </row>
    <row r="178" spans="2:65" s="13" customFormat="1" ht="11.25" x14ac:dyDescent="0.2">
      <c r="B178" s="158"/>
      <c r="D178" s="152" t="s">
        <v>157</v>
      </c>
      <c r="E178" s="159" t="s">
        <v>1</v>
      </c>
      <c r="F178" s="160" t="s">
        <v>199</v>
      </c>
      <c r="H178" s="161">
        <v>45.628</v>
      </c>
      <c r="I178" s="162"/>
      <c r="L178" s="158"/>
      <c r="M178" s="163"/>
      <c r="T178" s="164"/>
      <c r="AT178" s="159" t="s">
        <v>157</v>
      </c>
      <c r="AU178" s="159" t="s">
        <v>88</v>
      </c>
      <c r="AV178" s="13" t="s">
        <v>88</v>
      </c>
      <c r="AW178" s="13" t="s">
        <v>34</v>
      </c>
      <c r="AX178" s="13" t="s">
        <v>78</v>
      </c>
      <c r="AY178" s="159" t="s">
        <v>147</v>
      </c>
    </row>
    <row r="179" spans="2:65" s="13" customFormat="1" ht="11.25" x14ac:dyDescent="0.2">
      <c r="B179" s="158"/>
      <c r="D179" s="152" t="s">
        <v>157</v>
      </c>
      <c r="E179" s="159" t="s">
        <v>1</v>
      </c>
      <c r="F179" s="160" t="s">
        <v>200</v>
      </c>
      <c r="H179" s="161">
        <v>1.5229999999999999</v>
      </c>
      <c r="I179" s="162"/>
      <c r="L179" s="158"/>
      <c r="M179" s="163"/>
      <c r="T179" s="164"/>
      <c r="AT179" s="159" t="s">
        <v>157</v>
      </c>
      <c r="AU179" s="159" t="s">
        <v>88</v>
      </c>
      <c r="AV179" s="13" t="s">
        <v>88</v>
      </c>
      <c r="AW179" s="13" t="s">
        <v>34</v>
      </c>
      <c r="AX179" s="13" t="s">
        <v>78</v>
      </c>
      <c r="AY179" s="159" t="s">
        <v>147</v>
      </c>
    </row>
    <row r="180" spans="2:65" s="13" customFormat="1" ht="11.25" x14ac:dyDescent="0.2">
      <c r="B180" s="158"/>
      <c r="D180" s="152" t="s">
        <v>157</v>
      </c>
      <c r="E180" s="159" t="s">
        <v>1</v>
      </c>
      <c r="F180" s="160" t="s">
        <v>201</v>
      </c>
      <c r="H180" s="161">
        <v>-27.321000000000002</v>
      </c>
      <c r="I180" s="162"/>
      <c r="L180" s="158"/>
      <c r="M180" s="163"/>
      <c r="T180" s="164"/>
      <c r="AT180" s="159" t="s">
        <v>157</v>
      </c>
      <c r="AU180" s="159" t="s">
        <v>88</v>
      </c>
      <c r="AV180" s="13" t="s">
        <v>88</v>
      </c>
      <c r="AW180" s="13" t="s">
        <v>34</v>
      </c>
      <c r="AX180" s="13" t="s">
        <v>78</v>
      </c>
      <c r="AY180" s="159" t="s">
        <v>147</v>
      </c>
    </row>
    <row r="181" spans="2:65" s="14" customFormat="1" ht="11.25" x14ac:dyDescent="0.2">
      <c r="B181" s="165"/>
      <c r="D181" s="152" t="s">
        <v>157</v>
      </c>
      <c r="E181" s="166" t="s">
        <v>1</v>
      </c>
      <c r="F181" s="167" t="s">
        <v>160</v>
      </c>
      <c r="H181" s="168">
        <v>19.830000000000002</v>
      </c>
      <c r="I181" s="169"/>
      <c r="L181" s="165"/>
      <c r="M181" s="170"/>
      <c r="T181" s="171"/>
      <c r="AT181" s="166" t="s">
        <v>157</v>
      </c>
      <c r="AU181" s="166" t="s">
        <v>88</v>
      </c>
      <c r="AV181" s="14" t="s">
        <v>153</v>
      </c>
      <c r="AW181" s="14" t="s">
        <v>34</v>
      </c>
      <c r="AX181" s="14" t="s">
        <v>86</v>
      </c>
      <c r="AY181" s="166" t="s">
        <v>147</v>
      </c>
    </row>
    <row r="182" spans="2:65" s="1" customFormat="1" ht="33" customHeight="1" x14ac:dyDescent="0.2">
      <c r="B182" s="32"/>
      <c r="C182" s="133" t="s">
        <v>202</v>
      </c>
      <c r="D182" s="133" t="s">
        <v>149</v>
      </c>
      <c r="E182" s="134" t="s">
        <v>203</v>
      </c>
      <c r="F182" s="135" t="s">
        <v>204</v>
      </c>
      <c r="G182" s="136" t="s">
        <v>205</v>
      </c>
      <c r="H182" s="137">
        <v>36.686</v>
      </c>
      <c r="I182" s="138"/>
      <c r="J182" s="139">
        <f>ROUND(I182*H182,2)</f>
        <v>0</v>
      </c>
      <c r="K182" s="140"/>
      <c r="L182" s="32"/>
      <c r="M182" s="141" t="s">
        <v>1</v>
      </c>
      <c r="N182" s="142" t="s">
        <v>43</v>
      </c>
      <c r="P182" s="143">
        <f>O182*H182</f>
        <v>0</v>
      </c>
      <c r="Q182" s="143">
        <v>0</v>
      </c>
      <c r="R182" s="143">
        <f>Q182*H182</f>
        <v>0</v>
      </c>
      <c r="S182" s="143">
        <v>0</v>
      </c>
      <c r="T182" s="144">
        <f>S182*H182</f>
        <v>0</v>
      </c>
      <c r="AR182" s="145" t="s">
        <v>153</v>
      </c>
      <c r="AT182" s="145" t="s">
        <v>149</v>
      </c>
      <c r="AU182" s="145" t="s">
        <v>88</v>
      </c>
      <c r="AY182" s="17" t="s">
        <v>147</v>
      </c>
      <c r="BE182" s="146">
        <f>IF(N182="základní",J182,0)</f>
        <v>0</v>
      </c>
      <c r="BF182" s="146">
        <f>IF(N182="snížená",J182,0)</f>
        <v>0</v>
      </c>
      <c r="BG182" s="146">
        <f>IF(N182="zákl. přenesená",J182,0)</f>
        <v>0</v>
      </c>
      <c r="BH182" s="146">
        <f>IF(N182="sníž. přenesená",J182,0)</f>
        <v>0</v>
      </c>
      <c r="BI182" s="146">
        <f>IF(N182="nulová",J182,0)</f>
        <v>0</v>
      </c>
      <c r="BJ182" s="17" t="s">
        <v>86</v>
      </c>
      <c r="BK182" s="146">
        <f>ROUND(I182*H182,2)</f>
        <v>0</v>
      </c>
      <c r="BL182" s="17" t="s">
        <v>153</v>
      </c>
      <c r="BM182" s="145" t="s">
        <v>206</v>
      </c>
    </row>
    <row r="183" spans="2:65" s="1" customFormat="1" ht="11.25" x14ac:dyDescent="0.2">
      <c r="B183" s="32"/>
      <c r="D183" s="147" t="s">
        <v>155</v>
      </c>
      <c r="F183" s="148" t="s">
        <v>207</v>
      </c>
      <c r="I183" s="149"/>
      <c r="L183" s="32"/>
      <c r="M183" s="150"/>
      <c r="T183" s="56"/>
      <c r="AT183" s="17" t="s">
        <v>155</v>
      </c>
      <c r="AU183" s="17" t="s">
        <v>88</v>
      </c>
    </row>
    <row r="184" spans="2:65" s="13" customFormat="1" ht="11.25" x14ac:dyDescent="0.2">
      <c r="B184" s="158"/>
      <c r="D184" s="152" t="s">
        <v>157</v>
      </c>
      <c r="E184" s="159" t="s">
        <v>1</v>
      </c>
      <c r="F184" s="160" t="s">
        <v>208</v>
      </c>
      <c r="H184" s="161">
        <v>36.686</v>
      </c>
      <c r="I184" s="162"/>
      <c r="L184" s="158"/>
      <c r="M184" s="163"/>
      <c r="T184" s="164"/>
      <c r="AT184" s="159" t="s">
        <v>157</v>
      </c>
      <c r="AU184" s="159" t="s">
        <v>88</v>
      </c>
      <c r="AV184" s="13" t="s">
        <v>88</v>
      </c>
      <c r="AW184" s="13" t="s">
        <v>34</v>
      </c>
      <c r="AX184" s="13" t="s">
        <v>78</v>
      </c>
      <c r="AY184" s="159" t="s">
        <v>147</v>
      </c>
    </row>
    <row r="185" spans="2:65" s="14" customFormat="1" ht="11.25" x14ac:dyDescent="0.2">
      <c r="B185" s="165"/>
      <c r="D185" s="152" t="s">
        <v>157</v>
      </c>
      <c r="E185" s="166" t="s">
        <v>1</v>
      </c>
      <c r="F185" s="167" t="s">
        <v>160</v>
      </c>
      <c r="H185" s="168">
        <v>36.686</v>
      </c>
      <c r="I185" s="169"/>
      <c r="L185" s="165"/>
      <c r="M185" s="170"/>
      <c r="T185" s="171"/>
      <c r="AT185" s="166" t="s">
        <v>157</v>
      </c>
      <c r="AU185" s="166" t="s">
        <v>88</v>
      </c>
      <c r="AV185" s="14" t="s">
        <v>153</v>
      </c>
      <c r="AW185" s="14" t="s">
        <v>34</v>
      </c>
      <c r="AX185" s="14" t="s">
        <v>86</v>
      </c>
      <c r="AY185" s="166" t="s">
        <v>147</v>
      </c>
    </row>
    <row r="186" spans="2:65" s="1" customFormat="1" ht="16.5" customHeight="1" x14ac:dyDescent="0.2">
      <c r="B186" s="32"/>
      <c r="C186" s="133" t="s">
        <v>209</v>
      </c>
      <c r="D186" s="133" t="s">
        <v>149</v>
      </c>
      <c r="E186" s="134" t="s">
        <v>210</v>
      </c>
      <c r="F186" s="135" t="s">
        <v>211</v>
      </c>
      <c r="G186" s="136" t="s">
        <v>170</v>
      </c>
      <c r="H186" s="137">
        <v>19.829999999999998</v>
      </c>
      <c r="I186" s="138"/>
      <c r="J186" s="139">
        <f>ROUND(I186*H186,2)</f>
        <v>0</v>
      </c>
      <c r="K186" s="140"/>
      <c r="L186" s="32"/>
      <c r="M186" s="141" t="s">
        <v>1</v>
      </c>
      <c r="N186" s="142" t="s">
        <v>43</v>
      </c>
      <c r="P186" s="143">
        <f>O186*H186</f>
        <v>0</v>
      </c>
      <c r="Q186" s="143">
        <v>0</v>
      </c>
      <c r="R186" s="143">
        <f>Q186*H186</f>
        <v>0</v>
      </c>
      <c r="S186" s="143">
        <v>0</v>
      </c>
      <c r="T186" s="144">
        <f>S186*H186</f>
        <v>0</v>
      </c>
      <c r="AR186" s="145" t="s">
        <v>153</v>
      </c>
      <c r="AT186" s="145" t="s">
        <v>149</v>
      </c>
      <c r="AU186" s="145" t="s">
        <v>88</v>
      </c>
      <c r="AY186" s="17" t="s">
        <v>147</v>
      </c>
      <c r="BE186" s="146">
        <f>IF(N186="základní",J186,0)</f>
        <v>0</v>
      </c>
      <c r="BF186" s="146">
        <f>IF(N186="snížená",J186,0)</f>
        <v>0</v>
      </c>
      <c r="BG186" s="146">
        <f>IF(N186="zákl. přenesená",J186,0)</f>
        <v>0</v>
      </c>
      <c r="BH186" s="146">
        <f>IF(N186="sníž. přenesená",J186,0)</f>
        <v>0</v>
      </c>
      <c r="BI186" s="146">
        <f>IF(N186="nulová",J186,0)</f>
        <v>0</v>
      </c>
      <c r="BJ186" s="17" t="s">
        <v>86</v>
      </c>
      <c r="BK186" s="146">
        <f>ROUND(I186*H186,2)</f>
        <v>0</v>
      </c>
      <c r="BL186" s="17" t="s">
        <v>153</v>
      </c>
      <c r="BM186" s="145" t="s">
        <v>212</v>
      </c>
    </row>
    <row r="187" spans="2:65" s="1" customFormat="1" ht="11.25" x14ac:dyDescent="0.2">
      <c r="B187" s="32"/>
      <c r="D187" s="147" t="s">
        <v>155</v>
      </c>
      <c r="F187" s="148" t="s">
        <v>213</v>
      </c>
      <c r="I187" s="149"/>
      <c r="L187" s="32"/>
      <c r="M187" s="150"/>
      <c r="T187" s="56"/>
      <c r="AT187" s="17" t="s">
        <v>155</v>
      </c>
      <c r="AU187" s="17" t="s">
        <v>88</v>
      </c>
    </row>
    <row r="188" spans="2:65" s="1" customFormat="1" ht="24.2" customHeight="1" x14ac:dyDescent="0.2">
      <c r="B188" s="32"/>
      <c r="C188" s="133" t="s">
        <v>214</v>
      </c>
      <c r="D188" s="133" t="s">
        <v>149</v>
      </c>
      <c r="E188" s="134" t="s">
        <v>215</v>
      </c>
      <c r="F188" s="135" t="s">
        <v>216</v>
      </c>
      <c r="G188" s="136" t="s">
        <v>170</v>
      </c>
      <c r="H188" s="137">
        <v>27.321000000000002</v>
      </c>
      <c r="I188" s="138"/>
      <c r="J188" s="139">
        <f>ROUND(I188*H188,2)</f>
        <v>0</v>
      </c>
      <c r="K188" s="140"/>
      <c r="L188" s="32"/>
      <c r="M188" s="141" t="s">
        <v>1</v>
      </c>
      <c r="N188" s="142" t="s">
        <v>43</v>
      </c>
      <c r="P188" s="143">
        <f>O188*H188</f>
        <v>0</v>
      </c>
      <c r="Q188" s="143">
        <v>0</v>
      </c>
      <c r="R188" s="143">
        <f>Q188*H188</f>
        <v>0</v>
      </c>
      <c r="S188" s="143">
        <v>0</v>
      </c>
      <c r="T188" s="144">
        <f>S188*H188</f>
        <v>0</v>
      </c>
      <c r="AR188" s="145" t="s">
        <v>153</v>
      </c>
      <c r="AT188" s="145" t="s">
        <v>149</v>
      </c>
      <c r="AU188" s="145" t="s">
        <v>88</v>
      </c>
      <c r="AY188" s="17" t="s">
        <v>147</v>
      </c>
      <c r="BE188" s="146">
        <f>IF(N188="základní",J188,0)</f>
        <v>0</v>
      </c>
      <c r="BF188" s="146">
        <f>IF(N188="snížená",J188,0)</f>
        <v>0</v>
      </c>
      <c r="BG188" s="146">
        <f>IF(N188="zákl. přenesená",J188,0)</f>
        <v>0</v>
      </c>
      <c r="BH188" s="146">
        <f>IF(N188="sníž. přenesená",J188,0)</f>
        <v>0</v>
      </c>
      <c r="BI188" s="146">
        <f>IF(N188="nulová",J188,0)</f>
        <v>0</v>
      </c>
      <c r="BJ188" s="17" t="s">
        <v>86</v>
      </c>
      <c r="BK188" s="146">
        <f>ROUND(I188*H188,2)</f>
        <v>0</v>
      </c>
      <c r="BL188" s="17" t="s">
        <v>153</v>
      </c>
      <c r="BM188" s="145" t="s">
        <v>217</v>
      </c>
    </row>
    <row r="189" spans="2:65" s="1" customFormat="1" ht="11.25" x14ac:dyDescent="0.2">
      <c r="B189" s="32"/>
      <c r="D189" s="147" t="s">
        <v>155</v>
      </c>
      <c r="F189" s="148" t="s">
        <v>218</v>
      </c>
      <c r="I189" s="149"/>
      <c r="L189" s="32"/>
      <c r="M189" s="150"/>
      <c r="T189" s="56"/>
      <c r="AT189" s="17" t="s">
        <v>155</v>
      </c>
      <c r="AU189" s="17" t="s">
        <v>88</v>
      </c>
    </row>
    <row r="190" spans="2:65" s="13" customFormat="1" ht="11.25" x14ac:dyDescent="0.2">
      <c r="B190" s="158"/>
      <c r="D190" s="152" t="s">
        <v>157</v>
      </c>
      <c r="E190" s="159" t="s">
        <v>1</v>
      </c>
      <c r="F190" s="160" t="s">
        <v>199</v>
      </c>
      <c r="H190" s="161">
        <v>45.628</v>
      </c>
      <c r="I190" s="162"/>
      <c r="L190" s="158"/>
      <c r="M190" s="163"/>
      <c r="T190" s="164"/>
      <c r="AT190" s="159" t="s">
        <v>157</v>
      </c>
      <c r="AU190" s="159" t="s">
        <v>88</v>
      </c>
      <c r="AV190" s="13" t="s">
        <v>88</v>
      </c>
      <c r="AW190" s="13" t="s">
        <v>34</v>
      </c>
      <c r="AX190" s="13" t="s">
        <v>78</v>
      </c>
      <c r="AY190" s="159" t="s">
        <v>147</v>
      </c>
    </row>
    <row r="191" spans="2:65" s="13" customFormat="1" ht="11.25" x14ac:dyDescent="0.2">
      <c r="B191" s="158"/>
      <c r="D191" s="152" t="s">
        <v>157</v>
      </c>
      <c r="E191" s="159" t="s">
        <v>1</v>
      </c>
      <c r="F191" s="160" t="s">
        <v>200</v>
      </c>
      <c r="H191" s="161">
        <v>1.5229999999999999</v>
      </c>
      <c r="I191" s="162"/>
      <c r="L191" s="158"/>
      <c r="M191" s="163"/>
      <c r="T191" s="164"/>
      <c r="AT191" s="159" t="s">
        <v>157</v>
      </c>
      <c r="AU191" s="159" t="s">
        <v>88</v>
      </c>
      <c r="AV191" s="13" t="s">
        <v>88</v>
      </c>
      <c r="AW191" s="13" t="s">
        <v>34</v>
      </c>
      <c r="AX191" s="13" t="s">
        <v>78</v>
      </c>
      <c r="AY191" s="159" t="s">
        <v>147</v>
      </c>
    </row>
    <row r="192" spans="2:65" s="13" customFormat="1" ht="11.25" x14ac:dyDescent="0.2">
      <c r="B192" s="158"/>
      <c r="D192" s="152" t="s">
        <v>157</v>
      </c>
      <c r="E192" s="159" t="s">
        <v>1</v>
      </c>
      <c r="F192" s="160" t="s">
        <v>219</v>
      </c>
      <c r="H192" s="161">
        <v>-0.15</v>
      </c>
      <c r="I192" s="162"/>
      <c r="L192" s="158"/>
      <c r="M192" s="163"/>
      <c r="T192" s="164"/>
      <c r="AT192" s="159" t="s">
        <v>157</v>
      </c>
      <c r="AU192" s="159" t="s">
        <v>88</v>
      </c>
      <c r="AV192" s="13" t="s">
        <v>88</v>
      </c>
      <c r="AW192" s="13" t="s">
        <v>34</v>
      </c>
      <c r="AX192" s="13" t="s">
        <v>78</v>
      </c>
      <c r="AY192" s="159" t="s">
        <v>147</v>
      </c>
    </row>
    <row r="193" spans="2:65" s="13" customFormat="1" ht="11.25" x14ac:dyDescent="0.2">
      <c r="B193" s="158"/>
      <c r="D193" s="152" t="s">
        <v>157</v>
      </c>
      <c r="E193" s="159" t="s">
        <v>1</v>
      </c>
      <c r="F193" s="160" t="s">
        <v>220</v>
      </c>
      <c r="H193" s="161">
        <v>-1.5229999999999999</v>
      </c>
      <c r="I193" s="162"/>
      <c r="L193" s="158"/>
      <c r="M193" s="163"/>
      <c r="T193" s="164"/>
      <c r="AT193" s="159" t="s">
        <v>157</v>
      </c>
      <c r="AU193" s="159" t="s">
        <v>88</v>
      </c>
      <c r="AV193" s="13" t="s">
        <v>88</v>
      </c>
      <c r="AW193" s="13" t="s">
        <v>34</v>
      </c>
      <c r="AX193" s="13" t="s">
        <v>78</v>
      </c>
      <c r="AY193" s="159" t="s">
        <v>147</v>
      </c>
    </row>
    <row r="194" spans="2:65" s="13" customFormat="1" ht="11.25" x14ac:dyDescent="0.2">
      <c r="B194" s="158"/>
      <c r="D194" s="152" t="s">
        <v>157</v>
      </c>
      <c r="E194" s="159" t="s">
        <v>1</v>
      </c>
      <c r="F194" s="160" t="s">
        <v>221</v>
      </c>
      <c r="H194" s="161">
        <v>-1.1539999999999999</v>
      </c>
      <c r="I194" s="162"/>
      <c r="L194" s="158"/>
      <c r="M194" s="163"/>
      <c r="T194" s="164"/>
      <c r="AT194" s="159" t="s">
        <v>157</v>
      </c>
      <c r="AU194" s="159" t="s">
        <v>88</v>
      </c>
      <c r="AV194" s="13" t="s">
        <v>88</v>
      </c>
      <c r="AW194" s="13" t="s">
        <v>34</v>
      </c>
      <c r="AX194" s="13" t="s">
        <v>78</v>
      </c>
      <c r="AY194" s="159" t="s">
        <v>147</v>
      </c>
    </row>
    <row r="195" spans="2:65" s="13" customFormat="1" ht="11.25" x14ac:dyDescent="0.2">
      <c r="B195" s="158"/>
      <c r="D195" s="152" t="s">
        <v>157</v>
      </c>
      <c r="E195" s="159" t="s">
        <v>1</v>
      </c>
      <c r="F195" s="160" t="s">
        <v>222</v>
      </c>
      <c r="H195" s="161">
        <v>-0.81100000000000005</v>
      </c>
      <c r="I195" s="162"/>
      <c r="L195" s="158"/>
      <c r="M195" s="163"/>
      <c r="T195" s="164"/>
      <c r="AT195" s="159" t="s">
        <v>157</v>
      </c>
      <c r="AU195" s="159" t="s">
        <v>88</v>
      </c>
      <c r="AV195" s="13" t="s">
        <v>88</v>
      </c>
      <c r="AW195" s="13" t="s">
        <v>34</v>
      </c>
      <c r="AX195" s="13" t="s">
        <v>78</v>
      </c>
      <c r="AY195" s="159" t="s">
        <v>147</v>
      </c>
    </row>
    <row r="196" spans="2:65" s="13" customFormat="1" ht="11.25" x14ac:dyDescent="0.2">
      <c r="B196" s="158"/>
      <c r="D196" s="152" t="s">
        <v>157</v>
      </c>
      <c r="E196" s="159" t="s">
        <v>1</v>
      </c>
      <c r="F196" s="160" t="s">
        <v>223</v>
      </c>
      <c r="H196" s="161">
        <v>-16.192</v>
      </c>
      <c r="I196" s="162"/>
      <c r="L196" s="158"/>
      <c r="M196" s="163"/>
      <c r="T196" s="164"/>
      <c r="AT196" s="159" t="s">
        <v>157</v>
      </c>
      <c r="AU196" s="159" t="s">
        <v>88</v>
      </c>
      <c r="AV196" s="13" t="s">
        <v>88</v>
      </c>
      <c r="AW196" s="13" t="s">
        <v>34</v>
      </c>
      <c r="AX196" s="13" t="s">
        <v>78</v>
      </c>
      <c r="AY196" s="159" t="s">
        <v>147</v>
      </c>
    </row>
    <row r="197" spans="2:65" s="14" customFormat="1" ht="11.25" x14ac:dyDescent="0.2">
      <c r="B197" s="165"/>
      <c r="D197" s="152" t="s">
        <v>157</v>
      </c>
      <c r="E197" s="166" t="s">
        <v>1</v>
      </c>
      <c r="F197" s="167" t="s">
        <v>160</v>
      </c>
      <c r="H197" s="168">
        <v>27.320999999999998</v>
      </c>
      <c r="I197" s="169"/>
      <c r="L197" s="165"/>
      <c r="M197" s="170"/>
      <c r="T197" s="171"/>
      <c r="AT197" s="166" t="s">
        <v>157</v>
      </c>
      <c r="AU197" s="166" t="s">
        <v>88</v>
      </c>
      <c r="AV197" s="14" t="s">
        <v>153</v>
      </c>
      <c r="AW197" s="14" t="s">
        <v>34</v>
      </c>
      <c r="AX197" s="14" t="s">
        <v>86</v>
      </c>
      <c r="AY197" s="166" t="s">
        <v>147</v>
      </c>
    </row>
    <row r="198" spans="2:65" s="1" customFormat="1" ht="33" customHeight="1" x14ac:dyDescent="0.2">
      <c r="B198" s="32"/>
      <c r="C198" s="133" t="s">
        <v>224</v>
      </c>
      <c r="D198" s="133" t="s">
        <v>149</v>
      </c>
      <c r="E198" s="134" t="s">
        <v>225</v>
      </c>
      <c r="F198" s="135" t="s">
        <v>226</v>
      </c>
      <c r="G198" s="136" t="s">
        <v>170</v>
      </c>
      <c r="H198" s="137">
        <v>0.15</v>
      </c>
      <c r="I198" s="138"/>
      <c r="J198" s="139">
        <f>ROUND(I198*H198,2)</f>
        <v>0</v>
      </c>
      <c r="K198" s="140"/>
      <c r="L198" s="32"/>
      <c r="M198" s="141" t="s">
        <v>1</v>
      </c>
      <c r="N198" s="142" t="s">
        <v>43</v>
      </c>
      <c r="P198" s="143">
        <f>O198*H198</f>
        <v>0</v>
      </c>
      <c r="Q198" s="143">
        <v>0</v>
      </c>
      <c r="R198" s="143">
        <f>Q198*H198</f>
        <v>0</v>
      </c>
      <c r="S198" s="143">
        <v>0</v>
      </c>
      <c r="T198" s="144">
        <f>S198*H198</f>
        <v>0</v>
      </c>
      <c r="AR198" s="145" t="s">
        <v>153</v>
      </c>
      <c r="AT198" s="145" t="s">
        <v>149</v>
      </c>
      <c r="AU198" s="145" t="s">
        <v>88</v>
      </c>
      <c r="AY198" s="17" t="s">
        <v>147</v>
      </c>
      <c r="BE198" s="146">
        <f>IF(N198="základní",J198,0)</f>
        <v>0</v>
      </c>
      <c r="BF198" s="146">
        <f>IF(N198="snížená",J198,0)</f>
        <v>0</v>
      </c>
      <c r="BG198" s="146">
        <f>IF(N198="zákl. přenesená",J198,0)</f>
        <v>0</v>
      </c>
      <c r="BH198" s="146">
        <f>IF(N198="sníž. přenesená",J198,0)</f>
        <v>0</v>
      </c>
      <c r="BI198" s="146">
        <f>IF(N198="nulová",J198,0)</f>
        <v>0</v>
      </c>
      <c r="BJ198" s="17" t="s">
        <v>86</v>
      </c>
      <c r="BK198" s="146">
        <f>ROUND(I198*H198,2)</f>
        <v>0</v>
      </c>
      <c r="BL198" s="17" t="s">
        <v>153</v>
      </c>
      <c r="BM198" s="145" t="s">
        <v>227</v>
      </c>
    </row>
    <row r="199" spans="2:65" s="1" customFormat="1" ht="11.25" x14ac:dyDescent="0.2">
      <c r="B199" s="32"/>
      <c r="D199" s="147" t="s">
        <v>155</v>
      </c>
      <c r="F199" s="148" t="s">
        <v>228</v>
      </c>
      <c r="I199" s="149"/>
      <c r="L199" s="32"/>
      <c r="M199" s="150"/>
      <c r="T199" s="56"/>
      <c r="AT199" s="17" t="s">
        <v>155</v>
      </c>
      <c r="AU199" s="17" t="s">
        <v>88</v>
      </c>
    </row>
    <row r="200" spans="2:65" s="12" customFormat="1" ht="11.25" x14ac:dyDescent="0.2">
      <c r="B200" s="151"/>
      <c r="D200" s="152" t="s">
        <v>157</v>
      </c>
      <c r="E200" s="153" t="s">
        <v>1</v>
      </c>
      <c r="F200" s="154" t="s">
        <v>192</v>
      </c>
      <c r="H200" s="153" t="s">
        <v>1</v>
      </c>
      <c r="I200" s="155"/>
      <c r="L200" s="151"/>
      <c r="M200" s="156"/>
      <c r="T200" s="157"/>
      <c r="AT200" s="153" t="s">
        <v>157</v>
      </c>
      <c r="AU200" s="153" t="s">
        <v>88</v>
      </c>
      <c r="AV200" s="12" t="s">
        <v>86</v>
      </c>
      <c r="AW200" s="12" t="s">
        <v>34</v>
      </c>
      <c r="AX200" s="12" t="s">
        <v>78</v>
      </c>
      <c r="AY200" s="153" t="s">
        <v>147</v>
      </c>
    </row>
    <row r="201" spans="2:65" s="13" customFormat="1" ht="11.25" x14ac:dyDescent="0.2">
      <c r="B201" s="158"/>
      <c r="D201" s="152" t="s">
        <v>157</v>
      </c>
      <c r="E201" s="159" t="s">
        <v>1</v>
      </c>
      <c r="F201" s="160" t="s">
        <v>193</v>
      </c>
      <c r="H201" s="161">
        <v>0.15</v>
      </c>
      <c r="I201" s="162"/>
      <c r="L201" s="158"/>
      <c r="M201" s="163"/>
      <c r="T201" s="164"/>
      <c r="AT201" s="159" t="s">
        <v>157</v>
      </c>
      <c r="AU201" s="159" t="s">
        <v>88</v>
      </c>
      <c r="AV201" s="13" t="s">
        <v>88</v>
      </c>
      <c r="AW201" s="13" t="s">
        <v>34</v>
      </c>
      <c r="AX201" s="13" t="s">
        <v>78</v>
      </c>
      <c r="AY201" s="159" t="s">
        <v>147</v>
      </c>
    </row>
    <row r="202" spans="2:65" s="14" customFormat="1" ht="11.25" x14ac:dyDescent="0.2">
      <c r="B202" s="165"/>
      <c r="D202" s="152" t="s">
        <v>157</v>
      </c>
      <c r="E202" s="166" t="s">
        <v>1</v>
      </c>
      <c r="F202" s="167" t="s">
        <v>160</v>
      </c>
      <c r="H202" s="168">
        <v>0.15</v>
      </c>
      <c r="I202" s="169"/>
      <c r="L202" s="165"/>
      <c r="M202" s="170"/>
      <c r="T202" s="171"/>
      <c r="AT202" s="166" t="s">
        <v>157</v>
      </c>
      <c r="AU202" s="166" t="s">
        <v>88</v>
      </c>
      <c r="AV202" s="14" t="s">
        <v>153</v>
      </c>
      <c r="AW202" s="14" t="s">
        <v>34</v>
      </c>
      <c r="AX202" s="14" t="s">
        <v>86</v>
      </c>
      <c r="AY202" s="166" t="s">
        <v>147</v>
      </c>
    </row>
    <row r="203" spans="2:65" s="11" customFormat="1" ht="22.9" customHeight="1" x14ac:dyDescent="0.2">
      <c r="B203" s="121"/>
      <c r="D203" s="122" t="s">
        <v>77</v>
      </c>
      <c r="E203" s="131" t="s">
        <v>88</v>
      </c>
      <c r="F203" s="131" t="s">
        <v>229</v>
      </c>
      <c r="I203" s="124"/>
      <c r="J203" s="132">
        <f>BK203</f>
        <v>0</v>
      </c>
      <c r="L203" s="121"/>
      <c r="M203" s="126"/>
      <c r="P203" s="127">
        <f>SUM(P204:P228)</f>
        <v>0</v>
      </c>
      <c r="R203" s="127">
        <f>SUM(R204:R228)</f>
        <v>13.56311067</v>
      </c>
      <c r="T203" s="128">
        <f>SUM(T204:T228)</f>
        <v>0</v>
      </c>
      <c r="AR203" s="122" t="s">
        <v>86</v>
      </c>
      <c r="AT203" s="129" t="s">
        <v>77</v>
      </c>
      <c r="AU203" s="129" t="s">
        <v>86</v>
      </c>
      <c r="AY203" s="122" t="s">
        <v>147</v>
      </c>
      <c r="BK203" s="130">
        <f>SUM(BK204:BK228)</f>
        <v>0</v>
      </c>
    </row>
    <row r="204" spans="2:65" s="1" customFormat="1" ht="37.9" customHeight="1" x14ac:dyDescent="0.2">
      <c r="B204" s="32"/>
      <c r="C204" s="133" t="s">
        <v>8</v>
      </c>
      <c r="D204" s="133" t="s">
        <v>149</v>
      </c>
      <c r="E204" s="134" t="s">
        <v>230</v>
      </c>
      <c r="F204" s="135" t="s">
        <v>231</v>
      </c>
      <c r="G204" s="136" t="s">
        <v>170</v>
      </c>
      <c r="H204" s="137">
        <v>1.1539999999999999</v>
      </c>
      <c r="I204" s="138"/>
      <c r="J204" s="139">
        <f>ROUND(I204*H204,2)</f>
        <v>0</v>
      </c>
      <c r="K204" s="140"/>
      <c r="L204" s="32"/>
      <c r="M204" s="141" t="s">
        <v>1</v>
      </c>
      <c r="N204" s="142" t="s">
        <v>43</v>
      </c>
      <c r="P204" s="143">
        <f>O204*H204</f>
        <v>0</v>
      </c>
      <c r="Q204" s="143">
        <v>2.16</v>
      </c>
      <c r="R204" s="143">
        <f>Q204*H204</f>
        <v>2.4926400000000002</v>
      </c>
      <c r="S204" s="143">
        <v>0</v>
      </c>
      <c r="T204" s="144">
        <f>S204*H204</f>
        <v>0</v>
      </c>
      <c r="AR204" s="145" t="s">
        <v>153</v>
      </c>
      <c r="AT204" s="145" t="s">
        <v>149</v>
      </c>
      <c r="AU204" s="145" t="s">
        <v>88</v>
      </c>
      <c r="AY204" s="17" t="s">
        <v>147</v>
      </c>
      <c r="BE204" s="146">
        <f>IF(N204="základní",J204,0)</f>
        <v>0</v>
      </c>
      <c r="BF204" s="146">
        <f>IF(N204="snížená",J204,0)</f>
        <v>0</v>
      </c>
      <c r="BG204" s="146">
        <f>IF(N204="zákl. přenesená",J204,0)</f>
        <v>0</v>
      </c>
      <c r="BH204" s="146">
        <f>IF(N204="sníž. přenesená",J204,0)</f>
        <v>0</v>
      </c>
      <c r="BI204" s="146">
        <f>IF(N204="nulová",J204,0)</f>
        <v>0</v>
      </c>
      <c r="BJ204" s="17" t="s">
        <v>86</v>
      </c>
      <c r="BK204" s="146">
        <f>ROUND(I204*H204,2)</f>
        <v>0</v>
      </c>
      <c r="BL204" s="17" t="s">
        <v>153</v>
      </c>
      <c r="BM204" s="145" t="s">
        <v>232</v>
      </c>
    </row>
    <row r="205" spans="2:65" s="1" customFormat="1" ht="11.25" x14ac:dyDescent="0.2">
      <c r="B205" s="32"/>
      <c r="D205" s="147" t="s">
        <v>155</v>
      </c>
      <c r="F205" s="148" t="s">
        <v>233</v>
      </c>
      <c r="I205" s="149"/>
      <c r="L205" s="32"/>
      <c r="M205" s="150"/>
      <c r="T205" s="56"/>
      <c r="AT205" s="17" t="s">
        <v>155</v>
      </c>
      <c r="AU205" s="17" t="s">
        <v>88</v>
      </c>
    </row>
    <row r="206" spans="2:65" s="13" customFormat="1" ht="11.25" x14ac:dyDescent="0.2">
      <c r="B206" s="158"/>
      <c r="D206" s="152" t="s">
        <v>157</v>
      </c>
      <c r="E206" s="159" t="s">
        <v>1</v>
      </c>
      <c r="F206" s="160" t="s">
        <v>174</v>
      </c>
      <c r="H206" s="161">
        <v>1.1539999999999999</v>
      </c>
      <c r="I206" s="162"/>
      <c r="L206" s="158"/>
      <c r="M206" s="163"/>
      <c r="T206" s="164"/>
      <c r="AT206" s="159" t="s">
        <v>157</v>
      </c>
      <c r="AU206" s="159" t="s">
        <v>88</v>
      </c>
      <c r="AV206" s="13" t="s">
        <v>88</v>
      </c>
      <c r="AW206" s="13" t="s">
        <v>34</v>
      </c>
      <c r="AX206" s="13" t="s">
        <v>78</v>
      </c>
      <c r="AY206" s="159" t="s">
        <v>147</v>
      </c>
    </row>
    <row r="207" spans="2:65" s="14" customFormat="1" ht="11.25" x14ac:dyDescent="0.2">
      <c r="B207" s="165"/>
      <c r="D207" s="152" t="s">
        <v>157</v>
      </c>
      <c r="E207" s="166" t="s">
        <v>1</v>
      </c>
      <c r="F207" s="167" t="s">
        <v>160</v>
      </c>
      <c r="H207" s="168">
        <v>1.1539999999999999</v>
      </c>
      <c r="I207" s="169"/>
      <c r="L207" s="165"/>
      <c r="M207" s="170"/>
      <c r="T207" s="171"/>
      <c r="AT207" s="166" t="s">
        <v>157</v>
      </c>
      <c r="AU207" s="166" t="s">
        <v>88</v>
      </c>
      <c r="AV207" s="14" t="s">
        <v>153</v>
      </c>
      <c r="AW207" s="14" t="s">
        <v>34</v>
      </c>
      <c r="AX207" s="14" t="s">
        <v>86</v>
      </c>
      <c r="AY207" s="166" t="s">
        <v>147</v>
      </c>
    </row>
    <row r="208" spans="2:65" s="1" customFormat="1" ht="24.2" customHeight="1" x14ac:dyDescent="0.2">
      <c r="B208" s="32"/>
      <c r="C208" s="133" t="s">
        <v>234</v>
      </c>
      <c r="D208" s="133" t="s">
        <v>149</v>
      </c>
      <c r="E208" s="134" t="s">
        <v>235</v>
      </c>
      <c r="F208" s="135" t="s">
        <v>236</v>
      </c>
      <c r="G208" s="136" t="s">
        <v>170</v>
      </c>
      <c r="H208" s="137">
        <v>2.8679999999999999</v>
      </c>
      <c r="I208" s="138"/>
      <c r="J208" s="139">
        <f>ROUND(I208*H208,2)</f>
        <v>0</v>
      </c>
      <c r="K208" s="140"/>
      <c r="L208" s="32"/>
      <c r="M208" s="141" t="s">
        <v>1</v>
      </c>
      <c r="N208" s="142" t="s">
        <v>43</v>
      </c>
      <c r="P208" s="143">
        <f>O208*H208</f>
        <v>0</v>
      </c>
      <c r="Q208" s="143">
        <v>2.5018699999999998</v>
      </c>
      <c r="R208" s="143">
        <f>Q208*H208</f>
        <v>7.175363159999999</v>
      </c>
      <c r="S208" s="143">
        <v>0</v>
      </c>
      <c r="T208" s="144">
        <f>S208*H208</f>
        <v>0</v>
      </c>
      <c r="AR208" s="145" t="s">
        <v>153</v>
      </c>
      <c r="AT208" s="145" t="s">
        <v>149</v>
      </c>
      <c r="AU208" s="145" t="s">
        <v>88</v>
      </c>
      <c r="AY208" s="17" t="s">
        <v>147</v>
      </c>
      <c r="BE208" s="146">
        <f>IF(N208="základní",J208,0)</f>
        <v>0</v>
      </c>
      <c r="BF208" s="146">
        <f>IF(N208="snížená",J208,0)</f>
        <v>0</v>
      </c>
      <c r="BG208" s="146">
        <f>IF(N208="zákl. přenesená",J208,0)</f>
        <v>0</v>
      </c>
      <c r="BH208" s="146">
        <f>IF(N208="sníž. přenesená",J208,0)</f>
        <v>0</v>
      </c>
      <c r="BI208" s="146">
        <f>IF(N208="nulová",J208,0)</f>
        <v>0</v>
      </c>
      <c r="BJ208" s="17" t="s">
        <v>86</v>
      </c>
      <c r="BK208" s="146">
        <f>ROUND(I208*H208,2)</f>
        <v>0</v>
      </c>
      <c r="BL208" s="17" t="s">
        <v>153</v>
      </c>
      <c r="BM208" s="145" t="s">
        <v>237</v>
      </c>
    </row>
    <row r="209" spans="2:65" s="1" customFormat="1" ht="11.25" x14ac:dyDescent="0.2">
      <c r="B209" s="32"/>
      <c r="D209" s="147" t="s">
        <v>155</v>
      </c>
      <c r="F209" s="148" t="s">
        <v>238</v>
      </c>
      <c r="I209" s="149"/>
      <c r="L209" s="32"/>
      <c r="M209" s="150"/>
      <c r="T209" s="56"/>
      <c r="AT209" s="17" t="s">
        <v>155</v>
      </c>
      <c r="AU209" s="17" t="s">
        <v>88</v>
      </c>
    </row>
    <row r="210" spans="2:65" s="13" customFormat="1" ht="11.25" x14ac:dyDescent="0.2">
      <c r="B210" s="158"/>
      <c r="D210" s="152" t="s">
        <v>157</v>
      </c>
      <c r="E210" s="159" t="s">
        <v>1</v>
      </c>
      <c r="F210" s="160" t="s">
        <v>239</v>
      </c>
      <c r="H210" s="161">
        <v>2.8679999999999999</v>
      </c>
      <c r="I210" s="162"/>
      <c r="L210" s="158"/>
      <c r="M210" s="163"/>
      <c r="T210" s="164"/>
      <c r="AT210" s="159" t="s">
        <v>157</v>
      </c>
      <c r="AU210" s="159" t="s">
        <v>88</v>
      </c>
      <c r="AV210" s="13" t="s">
        <v>88</v>
      </c>
      <c r="AW210" s="13" t="s">
        <v>34</v>
      </c>
      <c r="AX210" s="13" t="s">
        <v>78</v>
      </c>
      <c r="AY210" s="159" t="s">
        <v>147</v>
      </c>
    </row>
    <row r="211" spans="2:65" s="14" customFormat="1" ht="11.25" x14ac:dyDescent="0.2">
      <c r="B211" s="165"/>
      <c r="D211" s="152" t="s">
        <v>157</v>
      </c>
      <c r="E211" s="166" t="s">
        <v>1</v>
      </c>
      <c r="F211" s="167" t="s">
        <v>160</v>
      </c>
      <c r="H211" s="168">
        <v>2.8679999999999999</v>
      </c>
      <c r="I211" s="169"/>
      <c r="L211" s="165"/>
      <c r="M211" s="170"/>
      <c r="T211" s="171"/>
      <c r="AT211" s="166" t="s">
        <v>157</v>
      </c>
      <c r="AU211" s="166" t="s">
        <v>88</v>
      </c>
      <c r="AV211" s="14" t="s">
        <v>153</v>
      </c>
      <c r="AW211" s="14" t="s">
        <v>34</v>
      </c>
      <c r="AX211" s="14" t="s">
        <v>86</v>
      </c>
      <c r="AY211" s="166" t="s">
        <v>147</v>
      </c>
    </row>
    <row r="212" spans="2:65" s="1" customFormat="1" ht="16.5" customHeight="1" x14ac:dyDescent="0.2">
      <c r="B212" s="32"/>
      <c r="C212" s="133" t="s">
        <v>240</v>
      </c>
      <c r="D212" s="133" t="s">
        <v>149</v>
      </c>
      <c r="E212" s="134" t="s">
        <v>241</v>
      </c>
      <c r="F212" s="135" t="s">
        <v>242</v>
      </c>
      <c r="G212" s="136" t="s">
        <v>152</v>
      </c>
      <c r="H212" s="137">
        <v>3.6640000000000001</v>
      </c>
      <c r="I212" s="138"/>
      <c r="J212" s="139">
        <f>ROUND(I212*H212,2)</f>
        <v>0</v>
      </c>
      <c r="K212" s="140"/>
      <c r="L212" s="32"/>
      <c r="M212" s="141" t="s">
        <v>1</v>
      </c>
      <c r="N212" s="142" t="s">
        <v>43</v>
      </c>
      <c r="P212" s="143">
        <f>O212*H212</f>
        <v>0</v>
      </c>
      <c r="Q212" s="143">
        <v>2.9399999999999999E-3</v>
      </c>
      <c r="R212" s="143">
        <f>Q212*H212</f>
        <v>1.0772159999999999E-2</v>
      </c>
      <c r="S212" s="143">
        <v>0</v>
      </c>
      <c r="T212" s="144">
        <f>S212*H212</f>
        <v>0</v>
      </c>
      <c r="AR212" s="145" t="s">
        <v>153</v>
      </c>
      <c r="AT212" s="145" t="s">
        <v>149</v>
      </c>
      <c r="AU212" s="145" t="s">
        <v>88</v>
      </c>
      <c r="AY212" s="17" t="s">
        <v>147</v>
      </c>
      <c r="BE212" s="146">
        <f>IF(N212="základní",J212,0)</f>
        <v>0</v>
      </c>
      <c r="BF212" s="146">
        <f>IF(N212="snížená",J212,0)</f>
        <v>0</v>
      </c>
      <c r="BG212" s="146">
        <f>IF(N212="zákl. přenesená",J212,0)</f>
        <v>0</v>
      </c>
      <c r="BH212" s="146">
        <f>IF(N212="sníž. přenesená",J212,0)</f>
        <v>0</v>
      </c>
      <c r="BI212" s="146">
        <f>IF(N212="nulová",J212,0)</f>
        <v>0</v>
      </c>
      <c r="BJ212" s="17" t="s">
        <v>86</v>
      </c>
      <c r="BK212" s="146">
        <f>ROUND(I212*H212,2)</f>
        <v>0</v>
      </c>
      <c r="BL212" s="17" t="s">
        <v>153</v>
      </c>
      <c r="BM212" s="145" t="s">
        <v>243</v>
      </c>
    </row>
    <row r="213" spans="2:65" s="1" customFormat="1" ht="11.25" x14ac:dyDescent="0.2">
      <c r="B213" s="32"/>
      <c r="D213" s="147" t="s">
        <v>155</v>
      </c>
      <c r="F213" s="148" t="s">
        <v>244</v>
      </c>
      <c r="I213" s="149"/>
      <c r="L213" s="32"/>
      <c r="M213" s="150"/>
      <c r="T213" s="56"/>
      <c r="AT213" s="17" t="s">
        <v>155</v>
      </c>
      <c r="AU213" s="17" t="s">
        <v>88</v>
      </c>
    </row>
    <row r="214" spans="2:65" s="13" customFormat="1" ht="11.25" x14ac:dyDescent="0.2">
      <c r="B214" s="158"/>
      <c r="D214" s="152" t="s">
        <v>157</v>
      </c>
      <c r="E214" s="159" t="s">
        <v>1</v>
      </c>
      <c r="F214" s="160" t="s">
        <v>245</v>
      </c>
      <c r="H214" s="161">
        <v>3.6640000000000001</v>
      </c>
      <c r="I214" s="162"/>
      <c r="L214" s="158"/>
      <c r="M214" s="163"/>
      <c r="T214" s="164"/>
      <c r="AT214" s="159" t="s">
        <v>157</v>
      </c>
      <c r="AU214" s="159" t="s">
        <v>88</v>
      </c>
      <c r="AV214" s="13" t="s">
        <v>88</v>
      </c>
      <c r="AW214" s="13" t="s">
        <v>34</v>
      </c>
      <c r="AX214" s="13" t="s">
        <v>78</v>
      </c>
      <c r="AY214" s="159" t="s">
        <v>147</v>
      </c>
    </row>
    <row r="215" spans="2:65" s="14" customFormat="1" ht="11.25" x14ac:dyDescent="0.2">
      <c r="B215" s="165"/>
      <c r="D215" s="152" t="s">
        <v>157</v>
      </c>
      <c r="E215" s="166" t="s">
        <v>1</v>
      </c>
      <c r="F215" s="167" t="s">
        <v>160</v>
      </c>
      <c r="H215" s="168">
        <v>3.6640000000000001</v>
      </c>
      <c r="I215" s="169"/>
      <c r="L215" s="165"/>
      <c r="M215" s="170"/>
      <c r="T215" s="171"/>
      <c r="AT215" s="166" t="s">
        <v>157</v>
      </c>
      <c r="AU215" s="166" t="s">
        <v>88</v>
      </c>
      <c r="AV215" s="14" t="s">
        <v>153</v>
      </c>
      <c r="AW215" s="14" t="s">
        <v>34</v>
      </c>
      <c r="AX215" s="14" t="s">
        <v>86</v>
      </c>
      <c r="AY215" s="166" t="s">
        <v>147</v>
      </c>
    </row>
    <row r="216" spans="2:65" s="1" customFormat="1" ht="16.5" customHeight="1" x14ac:dyDescent="0.2">
      <c r="B216" s="32"/>
      <c r="C216" s="133" t="s">
        <v>246</v>
      </c>
      <c r="D216" s="133" t="s">
        <v>149</v>
      </c>
      <c r="E216" s="134" t="s">
        <v>247</v>
      </c>
      <c r="F216" s="135" t="s">
        <v>248</v>
      </c>
      <c r="G216" s="136" t="s">
        <v>152</v>
      </c>
      <c r="H216" s="137">
        <v>3.6640000000000001</v>
      </c>
      <c r="I216" s="138"/>
      <c r="J216" s="139">
        <f>ROUND(I216*H216,2)</f>
        <v>0</v>
      </c>
      <c r="K216" s="140"/>
      <c r="L216" s="32"/>
      <c r="M216" s="141" t="s">
        <v>1</v>
      </c>
      <c r="N216" s="142" t="s">
        <v>43</v>
      </c>
      <c r="P216" s="143">
        <f>O216*H216</f>
        <v>0</v>
      </c>
      <c r="Q216" s="143">
        <v>0</v>
      </c>
      <c r="R216" s="143">
        <f>Q216*H216</f>
        <v>0</v>
      </c>
      <c r="S216" s="143">
        <v>0</v>
      </c>
      <c r="T216" s="144">
        <f>S216*H216</f>
        <v>0</v>
      </c>
      <c r="AR216" s="145" t="s">
        <v>153</v>
      </c>
      <c r="AT216" s="145" t="s">
        <v>149</v>
      </c>
      <c r="AU216" s="145" t="s">
        <v>88</v>
      </c>
      <c r="AY216" s="17" t="s">
        <v>147</v>
      </c>
      <c r="BE216" s="146">
        <f>IF(N216="základní",J216,0)</f>
        <v>0</v>
      </c>
      <c r="BF216" s="146">
        <f>IF(N216="snížená",J216,0)</f>
        <v>0</v>
      </c>
      <c r="BG216" s="146">
        <f>IF(N216="zákl. přenesená",J216,0)</f>
        <v>0</v>
      </c>
      <c r="BH216" s="146">
        <f>IF(N216="sníž. přenesená",J216,0)</f>
        <v>0</v>
      </c>
      <c r="BI216" s="146">
        <f>IF(N216="nulová",J216,0)</f>
        <v>0</v>
      </c>
      <c r="BJ216" s="17" t="s">
        <v>86</v>
      </c>
      <c r="BK216" s="146">
        <f>ROUND(I216*H216,2)</f>
        <v>0</v>
      </c>
      <c r="BL216" s="17" t="s">
        <v>153</v>
      </c>
      <c r="BM216" s="145" t="s">
        <v>249</v>
      </c>
    </row>
    <row r="217" spans="2:65" s="1" customFormat="1" ht="11.25" x14ac:dyDescent="0.2">
      <c r="B217" s="32"/>
      <c r="D217" s="147" t="s">
        <v>155</v>
      </c>
      <c r="F217" s="148" t="s">
        <v>250</v>
      </c>
      <c r="I217" s="149"/>
      <c r="L217" s="32"/>
      <c r="M217" s="150"/>
      <c r="T217" s="56"/>
      <c r="AT217" s="17" t="s">
        <v>155</v>
      </c>
      <c r="AU217" s="17" t="s">
        <v>88</v>
      </c>
    </row>
    <row r="218" spans="2:65" s="1" customFormat="1" ht="24.2" customHeight="1" x14ac:dyDescent="0.2">
      <c r="B218" s="32"/>
      <c r="C218" s="133" t="s">
        <v>251</v>
      </c>
      <c r="D218" s="133" t="s">
        <v>149</v>
      </c>
      <c r="E218" s="134" t="s">
        <v>252</v>
      </c>
      <c r="F218" s="135" t="s">
        <v>253</v>
      </c>
      <c r="G218" s="136" t="s">
        <v>170</v>
      </c>
      <c r="H218" s="137">
        <v>1.5229999999999999</v>
      </c>
      <c r="I218" s="138"/>
      <c r="J218" s="139">
        <f>ROUND(I218*H218,2)</f>
        <v>0</v>
      </c>
      <c r="K218" s="140"/>
      <c r="L218" s="32"/>
      <c r="M218" s="141" t="s">
        <v>1</v>
      </c>
      <c r="N218" s="142" t="s">
        <v>43</v>
      </c>
      <c r="P218" s="143">
        <f>O218*H218</f>
        <v>0</v>
      </c>
      <c r="Q218" s="143">
        <v>2.5504500000000001</v>
      </c>
      <c r="R218" s="143">
        <f>Q218*H218</f>
        <v>3.8843353499999997</v>
      </c>
      <c r="S218" s="143">
        <v>0</v>
      </c>
      <c r="T218" s="144">
        <f>S218*H218</f>
        <v>0</v>
      </c>
      <c r="AR218" s="145" t="s">
        <v>153</v>
      </c>
      <c r="AT218" s="145" t="s">
        <v>149</v>
      </c>
      <c r="AU218" s="145" t="s">
        <v>88</v>
      </c>
      <c r="AY218" s="17" t="s">
        <v>147</v>
      </c>
      <c r="BE218" s="146">
        <f>IF(N218="základní",J218,0)</f>
        <v>0</v>
      </c>
      <c r="BF218" s="146">
        <f>IF(N218="snížená",J218,0)</f>
        <v>0</v>
      </c>
      <c r="BG218" s="146">
        <f>IF(N218="zákl. přenesená",J218,0)</f>
        <v>0</v>
      </c>
      <c r="BH218" s="146">
        <f>IF(N218="sníž. přenesená",J218,0)</f>
        <v>0</v>
      </c>
      <c r="BI218" s="146">
        <f>IF(N218="nulová",J218,0)</f>
        <v>0</v>
      </c>
      <c r="BJ218" s="17" t="s">
        <v>86</v>
      </c>
      <c r="BK218" s="146">
        <f>ROUND(I218*H218,2)</f>
        <v>0</v>
      </c>
      <c r="BL218" s="17" t="s">
        <v>153</v>
      </c>
      <c r="BM218" s="145" t="s">
        <v>254</v>
      </c>
    </row>
    <row r="219" spans="2:65" s="1" customFormat="1" ht="11.25" x14ac:dyDescent="0.2">
      <c r="B219" s="32"/>
      <c r="D219" s="147" t="s">
        <v>155</v>
      </c>
      <c r="F219" s="148" t="s">
        <v>255</v>
      </c>
      <c r="I219" s="149"/>
      <c r="L219" s="32"/>
      <c r="M219" s="150"/>
      <c r="T219" s="56"/>
      <c r="AT219" s="17" t="s">
        <v>155</v>
      </c>
      <c r="AU219" s="17" t="s">
        <v>88</v>
      </c>
    </row>
    <row r="220" spans="2:65" s="13" customFormat="1" ht="11.25" x14ac:dyDescent="0.2">
      <c r="B220" s="158"/>
      <c r="D220" s="152" t="s">
        <v>157</v>
      </c>
      <c r="E220" s="159" t="s">
        <v>1</v>
      </c>
      <c r="F220" s="160" t="s">
        <v>181</v>
      </c>
      <c r="H220" s="161">
        <v>1.5229999999999999</v>
      </c>
      <c r="I220" s="162"/>
      <c r="L220" s="158"/>
      <c r="M220" s="163"/>
      <c r="T220" s="164"/>
      <c r="AT220" s="159" t="s">
        <v>157</v>
      </c>
      <c r="AU220" s="159" t="s">
        <v>88</v>
      </c>
      <c r="AV220" s="13" t="s">
        <v>88</v>
      </c>
      <c r="AW220" s="13" t="s">
        <v>34</v>
      </c>
      <c r="AX220" s="13" t="s">
        <v>78</v>
      </c>
      <c r="AY220" s="159" t="s">
        <v>147</v>
      </c>
    </row>
    <row r="221" spans="2:65" s="14" customFormat="1" ht="11.25" x14ac:dyDescent="0.2">
      <c r="B221" s="165"/>
      <c r="D221" s="152" t="s">
        <v>157</v>
      </c>
      <c r="E221" s="166" t="s">
        <v>1</v>
      </c>
      <c r="F221" s="167" t="s">
        <v>160</v>
      </c>
      <c r="H221" s="168">
        <v>1.5229999999999999</v>
      </c>
      <c r="I221" s="169"/>
      <c r="L221" s="165"/>
      <c r="M221" s="170"/>
      <c r="T221" s="171"/>
      <c r="AT221" s="166" t="s">
        <v>157</v>
      </c>
      <c r="AU221" s="166" t="s">
        <v>88</v>
      </c>
      <c r="AV221" s="14" t="s">
        <v>153</v>
      </c>
      <c r="AW221" s="14" t="s">
        <v>34</v>
      </c>
      <c r="AX221" s="14" t="s">
        <v>86</v>
      </c>
      <c r="AY221" s="166" t="s">
        <v>147</v>
      </c>
    </row>
    <row r="222" spans="2:65" s="1" customFormat="1" ht="37.9" customHeight="1" x14ac:dyDescent="0.2">
      <c r="B222" s="32"/>
      <c r="C222" s="133" t="s">
        <v>256</v>
      </c>
      <c r="D222" s="133" t="s">
        <v>149</v>
      </c>
      <c r="E222" s="134" t="s">
        <v>257</v>
      </c>
      <c r="F222" s="135" t="s">
        <v>258</v>
      </c>
      <c r="G222" s="136" t="s">
        <v>259</v>
      </c>
      <c r="H222" s="137">
        <v>32</v>
      </c>
      <c r="I222" s="138"/>
      <c r="J222" s="139">
        <f>ROUND(I222*H222,2)</f>
        <v>0</v>
      </c>
      <c r="K222" s="140"/>
      <c r="L222" s="32"/>
      <c r="M222" s="141" t="s">
        <v>1</v>
      </c>
      <c r="N222" s="142" t="s">
        <v>43</v>
      </c>
      <c r="P222" s="143">
        <f>O222*H222</f>
        <v>0</v>
      </c>
      <c r="Q222" s="143">
        <v>0</v>
      </c>
      <c r="R222" s="143">
        <f>Q222*H222</f>
        <v>0</v>
      </c>
      <c r="S222" s="143">
        <v>0</v>
      </c>
      <c r="T222" s="144">
        <f>S222*H222</f>
        <v>0</v>
      </c>
      <c r="AR222" s="145" t="s">
        <v>153</v>
      </c>
      <c r="AT222" s="145" t="s">
        <v>149</v>
      </c>
      <c r="AU222" s="145" t="s">
        <v>88</v>
      </c>
      <c r="AY222" s="17" t="s">
        <v>147</v>
      </c>
      <c r="BE222" s="146">
        <f>IF(N222="základní",J222,0)</f>
        <v>0</v>
      </c>
      <c r="BF222" s="146">
        <f>IF(N222="snížená",J222,0)</f>
        <v>0</v>
      </c>
      <c r="BG222" s="146">
        <f>IF(N222="zákl. přenesená",J222,0)</f>
        <v>0</v>
      </c>
      <c r="BH222" s="146">
        <f>IF(N222="sníž. přenesená",J222,0)</f>
        <v>0</v>
      </c>
      <c r="BI222" s="146">
        <f>IF(N222="nulová",J222,0)</f>
        <v>0</v>
      </c>
      <c r="BJ222" s="17" t="s">
        <v>86</v>
      </c>
      <c r="BK222" s="146">
        <f>ROUND(I222*H222,2)</f>
        <v>0</v>
      </c>
      <c r="BL222" s="17" t="s">
        <v>153</v>
      </c>
      <c r="BM222" s="145" t="s">
        <v>260</v>
      </c>
    </row>
    <row r="223" spans="2:65" s="13" customFormat="1" ht="11.25" x14ac:dyDescent="0.2">
      <c r="B223" s="158"/>
      <c r="D223" s="152" t="s">
        <v>157</v>
      </c>
      <c r="E223" s="159" t="s">
        <v>1</v>
      </c>
      <c r="F223" s="160" t="s">
        <v>261</v>
      </c>
      <c r="H223" s="161">
        <v>32</v>
      </c>
      <c r="I223" s="162"/>
      <c r="L223" s="158"/>
      <c r="M223" s="163"/>
      <c r="T223" s="164"/>
      <c r="AT223" s="159" t="s">
        <v>157</v>
      </c>
      <c r="AU223" s="159" t="s">
        <v>88</v>
      </c>
      <c r="AV223" s="13" t="s">
        <v>88</v>
      </c>
      <c r="AW223" s="13" t="s">
        <v>34</v>
      </c>
      <c r="AX223" s="13" t="s">
        <v>78</v>
      </c>
      <c r="AY223" s="159" t="s">
        <v>147</v>
      </c>
    </row>
    <row r="224" spans="2:65" s="14" customFormat="1" ht="11.25" x14ac:dyDescent="0.2">
      <c r="B224" s="165"/>
      <c r="D224" s="152" t="s">
        <v>157</v>
      </c>
      <c r="E224" s="166" t="s">
        <v>1</v>
      </c>
      <c r="F224" s="167" t="s">
        <v>160</v>
      </c>
      <c r="H224" s="168">
        <v>32</v>
      </c>
      <c r="I224" s="169"/>
      <c r="L224" s="165"/>
      <c r="M224" s="170"/>
      <c r="T224" s="171"/>
      <c r="AT224" s="166" t="s">
        <v>157</v>
      </c>
      <c r="AU224" s="166" t="s">
        <v>88</v>
      </c>
      <c r="AV224" s="14" t="s">
        <v>153</v>
      </c>
      <c r="AW224" s="14" t="s">
        <v>34</v>
      </c>
      <c r="AX224" s="14" t="s">
        <v>86</v>
      </c>
      <c r="AY224" s="166" t="s">
        <v>147</v>
      </c>
    </row>
    <row r="225" spans="2:65" s="1" customFormat="1" ht="33" customHeight="1" x14ac:dyDescent="0.2">
      <c r="B225" s="32"/>
      <c r="C225" s="133" t="s">
        <v>262</v>
      </c>
      <c r="D225" s="133" t="s">
        <v>149</v>
      </c>
      <c r="E225" s="134" t="s">
        <v>263</v>
      </c>
      <c r="F225" s="135" t="s">
        <v>264</v>
      </c>
      <c r="G225" s="136" t="s">
        <v>205</v>
      </c>
      <c r="H225" s="137">
        <v>3.9E-2</v>
      </c>
      <c r="I225" s="138"/>
      <c r="J225" s="139">
        <f>ROUND(I225*H225,2)</f>
        <v>0</v>
      </c>
      <c r="K225" s="140"/>
      <c r="L225" s="32"/>
      <c r="M225" s="141" t="s">
        <v>1</v>
      </c>
      <c r="N225" s="142" t="s">
        <v>43</v>
      </c>
      <c r="P225" s="143">
        <f>O225*H225</f>
        <v>0</v>
      </c>
      <c r="Q225" s="143">
        <v>0</v>
      </c>
      <c r="R225" s="143">
        <f>Q225*H225</f>
        <v>0</v>
      </c>
      <c r="S225" s="143">
        <v>0</v>
      </c>
      <c r="T225" s="144">
        <f>S225*H225</f>
        <v>0</v>
      </c>
      <c r="AR225" s="145" t="s">
        <v>153</v>
      </c>
      <c r="AT225" s="145" t="s">
        <v>149</v>
      </c>
      <c r="AU225" s="145" t="s">
        <v>88</v>
      </c>
      <c r="AY225" s="17" t="s">
        <v>147</v>
      </c>
      <c r="BE225" s="146">
        <f>IF(N225="základní",J225,0)</f>
        <v>0</v>
      </c>
      <c r="BF225" s="146">
        <f>IF(N225="snížená",J225,0)</f>
        <v>0</v>
      </c>
      <c r="BG225" s="146">
        <f>IF(N225="zákl. přenesená",J225,0)</f>
        <v>0</v>
      </c>
      <c r="BH225" s="146">
        <f>IF(N225="sníž. přenesená",J225,0)</f>
        <v>0</v>
      </c>
      <c r="BI225" s="146">
        <f>IF(N225="nulová",J225,0)</f>
        <v>0</v>
      </c>
      <c r="BJ225" s="17" t="s">
        <v>86</v>
      </c>
      <c r="BK225" s="146">
        <f>ROUND(I225*H225,2)</f>
        <v>0</v>
      </c>
      <c r="BL225" s="17" t="s">
        <v>153</v>
      </c>
      <c r="BM225" s="145" t="s">
        <v>265</v>
      </c>
    </row>
    <row r="226" spans="2:65" s="12" customFormat="1" ht="11.25" x14ac:dyDescent="0.2">
      <c r="B226" s="151"/>
      <c r="D226" s="152" t="s">
        <v>157</v>
      </c>
      <c r="E226" s="153" t="s">
        <v>1</v>
      </c>
      <c r="F226" s="154" t="s">
        <v>266</v>
      </c>
      <c r="H226" s="153" t="s">
        <v>1</v>
      </c>
      <c r="I226" s="155"/>
      <c r="L226" s="151"/>
      <c r="M226" s="156"/>
      <c r="T226" s="157"/>
      <c r="AT226" s="153" t="s">
        <v>157</v>
      </c>
      <c r="AU226" s="153" t="s">
        <v>88</v>
      </c>
      <c r="AV226" s="12" t="s">
        <v>86</v>
      </c>
      <c r="AW226" s="12" t="s">
        <v>34</v>
      </c>
      <c r="AX226" s="12" t="s">
        <v>78</v>
      </c>
      <c r="AY226" s="153" t="s">
        <v>147</v>
      </c>
    </row>
    <row r="227" spans="2:65" s="13" customFormat="1" ht="11.25" x14ac:dyDescent="0.2">
      <c r="B227" s="158"/>
      <c r="D227" s="152" t="s">
        <v>157</v>
      </c>
      <c r="E227" s="159" t="s">
        <v>1</v>
      </c>
      <c r="F227" s="160" t="s">
        <v>267</v>
      </c>
      <c r="H227" s="161">
        <v>3.9E-2</v>
      </c>
      <c r="I227" s="162"/>
      <c r="L227" s="158"/>
      <c r="M227" s="163"/>
      <c r="T227" s="164"/>
      <c r="AT227" s="159" t="s">
        <v>157</v>
      </c>
      <c r="AU227" s="159" t="s">
        <v>88</v>
      </c>
      <c r="AV227" s="13" t="s">
        <v>88</v>
      </c>
      <c r="AW227" s="13" t="s">
        <v>34</v>
      </c>
      <c r="AX227" s="13" t="s">
        <v>78</v>
      </c>
      <c r="AY227" s="159" t="s">
        <v>147</v>
      </c>
    </row>
    <row r="228" spans="2:65" s="14" customFormat="1" ht="11.25" x14ac:dyDescent="0.2">
      <c r="B228" s="165"/>
      <c r="D228" s="152" t="s">
        <v>157</v>
      </c>
      <c r="E228" s="166" t="s">
        <v>1</v>
      </c>
      <c r="F228" s="167" t="s">
        <v>160</v>
      </c>
      <c r="H228" s="168">
        <v>3.9E-2</v>
      </c>
      <c r="I228" s="169"/>
      <c r="L228" s="165"/>
      <c r="M228" s="170"/>
      <c r="T228" s="171"/>
      <c r="AT228" s="166" t="s">
        <v>157</v>
      </c>
      <c r="AU228" s="166" t="s">
        <v>88</v>
      </c>
      <c r="AV228" s="14" t="s">
        <v>153</v>
      </c>
      <c r="AW228" s="14" t="s">
        <v>34</v>
      </c>
      <c r="AX228" s="14" t="s">
        <v>86</v>
      </c>
      <c r="AY228" s="166" t="s">
        <v>147</v>
      </c>
    </row>
    <row r="229" spans="2:65" s="11" customFormat="1" ht="22.9" customHeight="1" x14ac:dyDescent="0.2">
      <c r="B229" s="121"/>
      <c r="D229" s="122" t="s">
        <v>77</v>
      </c>
      <c r="E229" s="131" t="s">
        <v>167</v>
      </c>
      <c r="F229" s="131" t="s">
        <v>268</v>
      </c>
      <c r="I229" s="124"/>
      <c r="J229" s="132">
        <f>BK229</f>
        <v>0</v>
      </c>
      <c r="L229" s="121"/>
      <c r="M229" s="126"/>
      <c r="P229" s="127">
        <f>SUM(P230:P290)</f>
        <v>0</v>
      </c>
      <c r="R229" s="127">
        <f>SUM(R230:R290)</f>
        <v>93.319066450000008</v>
      </c>
      <c r="T229" s="128">
        <f>SUM(T230:T290)</f>
        <v>0</v>
      </c>
      <c r="AR229" s="122" t="s">
        <v>86</v>
      </c>
      <c r="AT229" s="129" t="s">
        <v>77</v>
      </c>
      <c r="AU229" s="129" t="s">
        <v>86</v>
      </c>
      <c r="AY229" s="122" t="s">
        <v>147</v>
      </c>
      <c r="BK229" s="130">
        <f>SUM(BK230:BK290)</f>
        <v>0</v>
      </c>
    </row>
    <row r="230" spans="2:65" s="1" customFormat="1" ht="33" customHeight="1" x14ac:dyDescent="0.2">
      <c r="B230" s="32"/>
      <c r="C230" s="133" t="s">
        <v>269</v>
      </c>
      <c r="D230" s="133" t="s">
        <v>149</v>
      </c>
      <c r="E230" s="134" t="s">
        <v>270</v>
      </c>
      <c r="F230" s="135" t="s">
        <v>271</v>
      </c>
      <c r="G230" s="136" t="s">
        <v>170</v>
      </c>
      <c r="H230" s="137">
        <v>1.1419999999999999</v>
      </c>
      <c r="I230" s="138"/>
      <c r="J230" s="139">
        <f>ROUND(I230*H230,2)</f>
        <v>0</v>
      </c>
      <c r="K230" s="140"/>
      <c r="L230" s="32"/>
      <c r="M230" s="141" t="s">
        <v>1</v>
      </c>
      <c r="N230" s="142" t="s">
        <v>43</v>
      </c>
      <c r="P230" s="143">
        <f>O230*H230</f>
        <v>0</v>
      </c>
      <c r="Q230" s="143">
        <v>1.3271500000000001</v>
      </c>
      <c r="R230" s="143">
        <f>Q230*H230</f>
        <v>1.5156052999999998</v>
      </c>
      <c r="S230" s="143">
        <v>0</v>
      </c>
      <c r="T230" s="144">
        <f>S230*H230</f>
        <v>0</v>
      </c>
      <c r="AR230" s="145" t="s">
        <v>153</v>
      </c>
      <c r="AT230" s="145" t="s">
        <v>149</v>
      </c>
      <c r="AU230" s="145" t="s">
        <v>88</v>
      </c>
      <c r="AY230" s="17" t="s">
        <v>147</v>
      </c>
      <c r="BE230" s="146">
        <f>IF(N230="základní",J230,0)</f>
        <v>0</v>
      </c>
      <c r="BF230" s="146">
        <f>IF(N230="snížená",J230,0)</f>
        <v>0</v>
      </c>
      <c r="BG230" s="146">
        <f>IF(N230="zákl. přenesená",J230,0)</f>
        <v>0</v>
      </c>
      <c r="BH230" s="146">
        <f>IF(N230="sníž. přenesená",J230,0)</f>
        <v>0</v>
      </c>
      <c r="BI230" s="146">
        <f>IF(N230="nulová",J230,0)</f>
        <v>0</v>
      </c>
      <c r="BJ230" s="17" t="s">
        <v>86</v>
      </c>
      <c r="BK230" s="146">
        <f>ROUND(I230*H230,2)</f>
        <v>0</v>
      </c>
      <c r="BL230" s="17" t="s">
        <v>153</v>
      </c>
      <c r="BM230" s="145" t="s">
        <v>272</v>
      </c>
    </row>
    <row r="231" spans="2:65" s="1" customFormat="1" ht="11.25" x14ac:dyDescent="0.2">
      <c r="B231" s="32"/>
      <c r="D231" s="147" t="s">
        <v>155</v>
      </c>
      <c r="F231" s="148" t="s">
        <v>273</v>
      </c>
      <c r="I231" s="149"/>
      <c r="L231" s="32"/>
      <c r="M231" s="150"/>
      <c r="T231" s="56"/>
      <c r="AT231" s="17" t="s">
        <v>155</v>
      </c>
      <c r="AU231" s="17" t="s">
        <v>88</v>
      </c>
    </row>
    <row r="232" spans="2:65" s="12" customFormat="1" ht="11.25" x14ac:dyDescent="0.2">
      <c r="B232" s="151"/>
      <c r="D232" s="152" t="s">
        <v>157</v>
      </c>
      <c r="E232" s="153" t="s">
        <v>1</v>
      </c>
      <c r="F232" s="154" t="s">
        <v>274</v>
      </c>
      <c r="H232" s="153" t="s">
        <v>1</v>
      </c>
      <c r="I232" s="155"/>
      <c r="L232" s="151"/>
      <c r="M232" s="156"/>
      <c r="T232" s="157"/>
      <c r="AT232" s="153" t="s">
        <v>157</v>
      </c>
      <c r="AU232" s="153" t="s">
        <v>88</v>
      </c>
      <c r="AV232" s="12" t="s">
        <v>86</v>
      </c>
      <c r="AW232" s="12" t="s">
        <v>34</v>
      </c>
      <c r="AX232" s="12" t="s">
        <v>78</v>
      </c>
      <c r="AY232" s="153" t="s">
        <v>147</v>
      </c>
    </row>
    <row r="233" spans="2:65" s="13" customFormat="1" ht="11.25" x14ac:dyDescent="0.2">
      <c r="B233" s="158"/>
      <c r="D233" s="152" t="s">
        <v>157</v>
      </c>
      <c r="E233" s="159" t="s">
        <v>1</v>
      </c>
      <c r="F233" s="160" t="s">
        <v>275</v>
      </c>
      <c r="H233" s="161">
        <v>0.22800000000000001</v>
      </c>
      <c r="I233" s="162"/>
      <c r="L233" s="158"/>
      <c r="M233" s="163"/>
      <c r="T233" s="164"/>
      <c r="AT233" s="159" t="s">
        <v>157</v>
      </c>
      <c r="AU233" s="159" t="s">
        <v>88</v>
      </c>
      <c r="AV233" s="13" t="s">
        <v>88</v>
      </c>
      <c r="AW233" s="13" t="s">
        <v>34</v>
      </c>
      <c r="AX233" s="13" t="s">
        <v>78</v>
      </c>
      <c r="AY233" s="159" t="s">
        <v>147</v>
      </c>
    </row>
    <row r="234" spans="2:65" s="13" customFormat="1" ht="11.25" x14ac:dyDescent="0.2">
      <c r="B234" s="158"/>
      <c r="D234" s="152" t="s">
        <v>157</v>
      </c>
      <c r="E234" s="159" t="s">
        <v>1</v>
      </c>
      <c r="F234" s="160" t="s">
        <v>276</v>
      </c>
      <c r="H234" s="161">
        <v>0.91400000000000003</v>
      </c>
      <c r="I234" s="162"/>
      <c r="L234" s="158"/>
      <c r="M234" s="163"/>
      <c r="T234" s="164"/>
      <c r="AT234" s="159" t="s">
        <v>157</v>
      </c>
      <c r="AU234" s="159" t="s">
        <v>88</v>
      </c>
      <c r="AV234" s="13" t="s">
        <v>88</v>
      </c>
      <c r="AW234" s="13" t="s">
        <v>34</v>
      </c>
      <c r="AX234" s="13" t="s">
        <v>78</v>
      </c>
      <c r="AY234" s="159" t="s">
        <v>147</v>
      </c>
    </row>
    <row r="235" spans="2:65" s="14" customFormat="1" ht="11.25" x14ac:dyDescent="0.2">
      <c r="B235" s="165"/>
      <c r="D235" s="152" t="s">
        <v>157</v>
      </c>
      <c r="E235" s="166" t="s">
        <v>1</v>
      </c>
      <c r="F235" s="167" t="s">
        <v>160</v>
      </c>
      <c r="H235" s="168">
        <v>1.1420000000000001</v>
      </c>
      <c r="I235" s="169"/>
      <c r="L235" s="165"/>
      <c r="M235" s="170"/>
      <c r="T235" s="171"/>
      <c r="AT235" s="166" t="s">
        <v>157</v>
      </c>
      <c r="AU235" s="166" t="s">
        <v>88</v>
      </c>
      <c r="AV235" s="14" t="s">
        <v>153</v>
      </c>
      <c r="AW235" s="14" t="s">
        <v>34</v>
      </c>
      <c r="AX235" s="14" t="s">
        <v>86</v>
      </c>
      <c r="AY235" s="166" t="s">
        <v>147</v>
      </c>
    </row>
    <row r="236" spans="2:65" s="1" customFormat="1" ht="24.2" customHeight="1" x14ac:dyDescent="0.2">
      <c r="B236" s="32"/>
      <c r="C236" s="133" t="s">
        <v>277</v>
      </c>
      <c r="D236" s="133" t="s">
        <v>149</v>
      </c>
      <c r="E236" s="134" t="s">
        <v>278</v>
      </c>
      <c r="F236" s="135" t="s">
        <v>279</v>
      </c>
      <c r="G236" s="136" t="s">
        <v>170</v>
      </c>
      <c r="H236" s="137">
        <v>34.521000000000001</v>
      </c>
      <c r="I236" s="138"/>
      <c r="J236" s="139">
        <f>ROUND(I236*H236,2)</f>
        <v>0</v>
      </c>
      <c r="K236" s="140"/>
      <c r="L236" s="32"/>
      <c r="M236" s="141" t="s">
        <v>1</v>
      </c>
      <c r="N236" s="142" t="s">
        <v>43</v>
      </c>
      <c r="P236" s="143">
        <f>O236*H236</f>
        <v>0</v>
      </c>
      <c r="Q236" s="143">
        <v>2.5018699999999998</v>
      </c>
      <c r="R236" s="143">
        <f>Q236*H236</f>
        <v>86.367054269999997</v>
      </c>
      <c r="S236" s="143">
        <v>0</v>
      </c>
      <c r="T236" s="144">
        <f>S236*H236</f>
        <v>0</v>
      </c>
      <c r="AR236" s="145" t="s">
        <v>153</v>
      </c>
      <c r="AT236" s="145" t="s">
        <v>149</v>
      </c>
      <c r="AU236" s="145" t="s">
        <v>88</v>
      </c>
      <c r="AY236" s="17" t="s">
        <v>147</v>
      </c>
      <c r="BE236" s="146">
        <f>IF(N236="základní",J236,0)</f>
        <v>0</v>
      </c>
      <c r="BF236" s="146">
        <f>IF(N236="snížená",J236,0)</f>
        <v>0</v>
      </c>
      <c r="BG236" s="146">
        <f>IF(N236="zákl. přenesená",J236,0)</f>
        <v>0</v>
      </c>
      <c r="BH236" s="146">
        <f>IF(N236="sníž. přenesená",J236,0)</f>
        <v>0</v>
      </c>
      <c r="BI236" s="146">
        <f>IF(N236="nulová",J236,0)</f>
        <v>0</v>
      </c>
      <c r="BJ236" s="17" t="s">
        <v>86</v>
      </c>
      <c r="BK236" s="146">
        <f>ROUND(I236*H236,2)</f>
        <v>0</v>
      </c>
      <c r="BL236" s="17" t="s">
        <v>153</v>
      </c>
      <c r="BM236" s="145" t="s">
        <v>280</v>
      </c>
    </row>
    <row r="237" spans="2:65" s="1" customFormat="1" ht="11.25" x14ac:dyDescent="0.2">
      <c r="B237" s="32"/>
      <c r="D237" s="147" t="s">
        <v>155</v>
      </c>
      <c r="F237" s="148" t="s">
        <v>281</v>
      </c>
      <c r="I237" s="149"/>
      <c r="L237" s="32"/>
      <c r="M237" s="150"/>
      <c r="T237" s="56"/>
      <c r="AT237" s="17" t="s">
        <v>155</v>
      </c>
      <c r="AU237" s="17" t="s">
        <v>88</v>
      </c>
    </row>
    <row r="238" spans="2:65" s="13" customFormat="1" ht="11.25" x14ac:dyDescent="0.2">
      <c r="B238" s="158"/>
      <c r="D238" s="152" t="s">
        <v>157</v>
      </c>
      <c r="E238" s="159" t="s">
        <v>1</v>
      </c>
      <c r="F238" s="160" t="s">
        <v>282</v>
      </c>
      <c r="H238" s="161">
        <v>24.760999999999999</v>
      </c>
      <c r="I238" s="162"/>
      <c r="L238" s="158"/>
      <c r="M238" s="163"/>
      <c r="T238" s="164"/>
      <c r="AT238" s="159" t="s">
        <v>157</v>
      </c>
      <c r="AU238" s="159" t="s">
        <v>88</v>
      </c>
      <c r="AV238" s="13" t="s">
        <v>88</v>
      </c>
      <c r="AW238" s="13" t="s">
        <v>34</v>
      </c>
      <c r="AX238" s="13" t="s">
        <v>78</v>
      </c>
      <c r="AY238" s="159" t="s">
        <v>147</v>
      </c>
    </row>
    <row r="239" spans="2:65" s="13" customFormat="1" ht="11.25" x14ac:dyDescent="0.2">
      <c r="B239" s="158"/>
      <c r="D239" s="152" t="s">
        <v>157</v>
      </c>
      <c r="E239" s="159" t="s">
        <v>1</v>
      </c>
      <c r="F239" s="160" t="s">
        <v>283</v>
      </c>
      <c r="H239" s="161">
        <v>14.817</v>
      </c>
      <c r="I239" s="162"/>
      <c r="L239" s="158"/>
      <c r="M239" s="163"/>
      <c r="T239" s="164"/>
      <c r="AT239" s="159" t="s">
        <v>157</v>
      </c>
      <c r="AU239" s="159" t="s">
        <v>88</v>
      </c>
      <c r="AV239" s="13" t="s">
        <v>88</v>
      </c>
      <c r="AW239" s="13" t="s">
        <v>34</v>
      </c>
      <c r="AX239" s="13" t="s">
        <v>78</v>
      </c>
      <c r="AY239" s="159" t="s">
        <v>147</v>
      </c>
    </row>
    <row r="240" spans="2:65" s="13" customFormat="1" ht="11.25" x14ac:dyDescent="0.2">
      <c r="B240" s="158"/>
      <c r="D240" s="152" t="s">
        <v>157</v>
      </c>
      <c r="E240" s="159" t="s">
        <v>1</v>
      </c>
      <c r="F240" s="160" t="s">
        <v>284</v>
      </c>
      <c r="H240" s="161">
        <v>-4.7370000000000001</v>
      </c>
      <c r="I240" s="162"/>
      <c r="L240" s="158"/>
      <c r="M240" s="163"/>
      <c r="T240" s="164"/>
      <c r="AT240" s="159" t="s">
        <v>157</v>
      </c>
      <c r="AU240" s="159" t="s">
        <v>88</v>
      </c>
      <c r="AV240" s="13" t="s">
        <v>88</v>
      </c>
      <c r="AW240" s="13" t="s">
        <v>34</v>
      </c>
      <c r="AX240" s="13" t="s">
        <v>78</v>
      </c>
      <c r="AY240" s="159" t="s">
        <v>147</v>
      </c>
    </row>
    <row r="241" spans="2:65" s="13" customFormat="1" ht="11.25" x14ac:dyDescent="0.2">
      <c r="B241" s="158"/>
      <c r="D241" s="152" t="s">
        <v>157</v>
      </c>
      <c r="E241" s="159" t="s">
        <v>1</v>
      </c>
      <c r="F241" s="160" t="s">
        <v>285</v>
      </c>
      <c r="H241" s="161">
        <v>-0.32</v>
      </c>
      <c r="I241" s="162"/>
      <c r="L241" s="158"/>
      <c r="M241" s="163"/>
      <c r="T241" s="164"/>
      <c r="AT241" s="159" t="s">
        <v>157</v>
      </c>
      <c r="AU241" s="159" t="s">
        <v>88</v>
      </c>
      <c r="AV241" s="13" t="s">
        <v>88</v>
      </c>
      <c r="AW241" s="13" t="s">
        <v>34</v>
      </c>
      <c r="AX241" s="13" t="s">
        <v>78</v>
      </c>
      <c r="AY241" s="159" t="s">
        <v>147</v>
      </c>
    </row>
    <row r="242" spans="2:65" s="14" customFormat="1" ht="11.25" x14ac:dyDescent="0.2">
      <c r="B242" s="165"/>
      <c r="D242" s="152" t="s">
        <v>157</v>
      </c>
      <c r="E242" s="166" t="s">
        <v>1</v>
      </c>
      <c r="F242" s="167" t="s">
        <v>160</v>
      </c>
      <c r="H242" s="168">
        <v>34.521000000000001</v>
      </c>
      <c r="I242" s="169"/>
      <c r="L242" s="165"/>
      <c r="M242" s="170"/>
      <c r="T242" s="171"/>
      <c r="AT242" s="166" t="s">
        <v>157</v>
      </c>
      <c r="AU242" s="166" t="s">
        <v>88</v>
      </c>
      <c r="AV242" s="14" t="s">
        <v>153</v>
      </c>
      <c r="AW242" s="14" t="s">
        <v>34</v>
      </c>
      <c r="AX242" s="14" t="s">
        <v>86</v>
      </c>
      <c r="AY242" s="166" t="s">
        <v>147</v>
      </c>
    </row>
    <row r="243" spans="2:65" s="1" customFormat="1" ht="24.2" customHeight="1" x14ac:dyDescent="0.2">
      <c r="B243" s="32"/>
      <c r="C243" s="133" t="s">
        <v>7</v>
      </c>
      <c r="D243" s="133" t="s">
        <v>149</v>
      </c>
      <c r="E243" s="134" t="s">
        <v>286</v>
      </c>
      <c r="F243" s="135" t="s">
        <v>287</v>
      </c>
      <c r="G243" s="136" t="s">
        <v>152</v>
      </c>
      <c r="H243" s="137">
        <v>195.74799999999999</v>
      </c>
      <c r="I243" s="138"/>
      <c r="J243" s="139">
        <f>ROUND(I243*H243,2)</f>
        <v>0</v>
      </c>
      <c r="K243" s="140"/>
      <c r="L243" s="32"/>
      <c r="M243" s="141" t="s">
        <v>1</v>
      </c>
      <c r="N243" s="142" t="s">
        <v>43</v>
      </c>
      <c r="P243" s="143">
        <f>O243*H243</f>
        <v>0</v>
      </c>
      <c r="Q243" s="143">
        <v>2.7499999999999998E-3</v>
      </c>
      <c r="R243" s="143">
        <f>Q243*H243</f>
        <v>0.53830699999999998</v>
      </c>
      <c r="S243" s="143">
        <v>0</v>
      </c>
      <c r="T243" s="144">
        <f>S243*H243</f>
        <v>0</v>
      </c>
      <c r="AR243" s="145" t="s">
        <v>153</v>
      </c>
      <c r="AT243" s="145" t="s">
        <v>149</v>
      </c>
      <c r="AU243" s="145" t="s">
        <v>88</v>
      </c>
      <c r="AY243" s="17" t="s">
        <v>147</v>
      </c>
      <c r="BE243" s="146">
        <f>IF(N243="základní",J243,0)</f>
        <v>0</v>
      </c>
      <c r="BF243" s="146">
        <f>IF(N243="snížená",J243,0)</f>
        <v>0</v>
      </c>
      <c r="BG243" s="146">
        <f>IF(N243="zákl. přenesená",J243,0)</f>
        <v>0</v>
      </c>
      <c r="BH243" s="146">
        <f>IF(N243="sníž. přenesená",J243,0)</f>
        <v>0</v>
      </c>
      <c r="BI243" s="146">
        <f>IF(N243="nulová",J243,0)</f>
        <v>0</v>
      </c>
      <c r="BJ243" s="17" t="s">
        <v>86</v>
      </c>
      <c r="BK243" s="146">
        <f>ROUND(I243*H243,2)</f>
        <v>0</v>
      </c>
      <c r="BL243" s="17" t="s">
        <v>153</v>
      </c>
      <c r="BM243" s="145" t="s">
        <v>288</v>
      </c>
    </row>
    <row r="244" spans="2:65" s="1" customFormat="1" ht="11.25" x14ac:dyDescent="0.2">
      <c r="B244" s="32"/>
      <c r="D244" s="147" t="s">
        <v>155</v>
      </c>
      <c r="F244" s="148" t="s">
        <v>289</v>
      </c>
      <c r="I244" s="149"/>
      <c r="L244" s="32"/>
      <c r="M244" s="150"/>
      <c r="T244" s="56"/>
      <c r="AT244" s="17" t="s">
        <v>155</v>
      </c>
      <c r="AU244" s="17" t="s">
        <v>88</v>
      </c>
    </row>
    <row r="245" spans="2:65" s="12" customFormat="1" ht="11.25" x14ac:dyDescent="0.2">
      <c r="B245" s="151"/>
      <c r="D245" s="152" t="s">
        <v>157</v>
      </c>
      <c r="E245" s="153" t="s">
        <v>1</v>
      </c>
      <c r="F245" s="154" t="s">
        <v>290</v>
      </c>
      <c r="H245" s="153" t="s">
        <v>1</v>
      </c>
      <c r="I245" s="155"/>
      <c r="L245" s="151"/>
      <c r="M245" s="156"/>
      <c r="T245" s="157"/>
      <c r="AT245" s="153" t="s">
        <v>157</v>
      </c>
      <c r="AU245" s="153" t="s">
        <v>88</v>
      </c>
      <c r="AV245" s="12" t="s">
        <v>86</v>
      </c>
      <c r="AW245" s="12" t="s">
        <v>34</v>
      </c>
      <c r="AX245" s="12" t="s">
        <v>78</v>
      </c>
      <c r="AY245" s="153" t="s">
        <v>147</v>
      </c>
    </row>
    <row r="246" spans="2:65" s="13" customFormat="1" ht="11.25" x14ac:dyDescent="0.2">
      <c r="B246" s="158"/>
      <c r="D246" s="152" t="s">
        <v>157</v>
      </c>
      <c r="E246" s="159" t="s">
        <v>1</v>
      </c>
      <c r="F246" s="160" t="s">
        <v>291</v>
      </c>
      <c r="H246" s="161">
        <v>84.688999999999993</v>
      </c>
      <c r="I246" s="162"/>
      <c r="L246" s="158"/>
      <c r="M246" s="163"/>
      <c r="T246" s="164"/>
      <c r="AT246" s="159" t="s">
        <v>157</v>
      </c>
      <c r="AU246" s="159" t="s">
        <v>88</v>
      </c>
      <c r="AV246" s="13" t="s">
        <v>88</v>
      </c>
      <c r="AW246" s="13" t="s">
        <v>34</v>
      </c>
      <c r="AX246" s="13" t="s">
        <v>78</v>
      </c>
      <c r="AY246" s="159" t="s">
        <v>147</v>
      </c>
    </row>
    <row r="247" spans="2:65" s="12" customFormat="1" ht="11.25" x14ac:dyDescent="0.2">
      <c r="B247" s="151"/>
      <c r="D247" s="152" t="s">
        <v>157</v>
      </c>
      <c r="E247" s="153" t="s">
        <v>1</v>
      </c>
      <c r="F247" s="154" t="s">
        <v>292</v>
      </c>
      <c r="H247" s="153" t="s">
        <v>1</v>
      </c>
      <c r="I247" s="155"/>
      <c r="L247" s="151"/>
      <c r="M247" s="156"/>
      <c r="T247" s="157"/>
      <c r="AT247" s="153" t="s">
        <v>157</v>
      </c>
      <c r="AU247" s="153" t="s">
        <v>88</v>
      </c>
      <c r="AV247" s="12" t="s">
        <v>86</v>
      </c>
      <c r="AW247" s="12" t="s">
        <v>34</v>
      </c>
      <c r="AX247" s="12" t="s">
        <v>78</v>
      </c>
      <c r="AY247" s="153" t="s">
        <v>147</v>
      </c>
    </row>
    <row r="248" spans="2:65" s="13" customFormat="1" ht="11.25" x14ac:dyDescent="0.2">
      <c r="B248" s="158"/>
      <c r="D248" s="152" t="s">
        <v>157</v>
      </c>
      <c r="E248" s="159" t="s">
        <v>1</v>
      </c>
      <c r="F248" s="160" t="s">
        <v>293</v>
      </c>
      <c r="H248" s="161">
        <v>111.004</v>
      </c>
      <c r="I248" s="162"/>
      <c r="L248" s="158"/>
      <c r="M248" s="163"/>
      <c r="T248" s="164"/>
      <c r="AT248" s="159" t="s">
        <v>157</v>
      </c>
      <c r="AU248" s="159" t="s">
        <v>88</v>
      </c>
      <c r="AV248" s="13" t="s">
        <v>88</v>
      </c>
      <c r="AW248" s="13" t="s">
        <v>34</v>
      </c>
      <c r="AX248" s="13" t="s">
        <v>78</v>
      </c>
      <c r="AY248" s="159" t="s">
        <v>147</v>
      </c>
    </row>
    <row r="249" spans="2:65" s="13" customFormat="1" ht="11.25" x14ac:dyDescent="0.2">
      <c r="B249" s="158"/>
      <c r="D249" s="152" t="s">
        <v>157</v>
      </c>
      <c r="E249" s="159" t="s">
        <v>1</v>
      </c>
      <c r="F249" s="160" t="s">
        <v>294</v>
      </c>
      <c r="H249" s="161">
        <v>-0.58499999999999996</v>
      </c>
      <c r="I249" s="162"/>
      <c r="L249" s="158"/>
      <c r="M249" s="163"/>
      <c r="T249" s="164"/>
      <c r="AT249" s="159" t="s">
        <v>157</v>
      </c>
      <c r="AU249" s="159" t="s">
        <v>88</v>
      </c>
      <c r="AV249" s="13" t="s">
        <v>88</v>
      </c>
      <c r="AW249" s="13" t="s">
        <v>34</v>
      </c>
      <c r="AX249" s="13" t="s">
        <v>78</v>
      </c>
      <c r="AY249" s="159" t="s">
        <v>147</v>
      </c>
    </row>
    <row r="250" spans="2:65" s="13" customFormat="1" ht="11.25" x14ac:dyDescent="0.2">
      <c r="B250" s="158"/>
      <c r="D250" s="152" t="s">
        <v>157</v>
      </c>
      <c r="E250" s="159" t="s">
        <v>1</v>
      </c>
      <c r="F250" s="160" t="s">
        <v>295</v>
      </c>
      <c r="H250" s="161">
        <v>0.64</v>
      </c>
      <c r="I250" s="162"/>
      <c r="L250" s="158"/>
      <c r="M250" s="163"/>
      <c r="T250" s="164"/>
      <c r="AT250" s="159" t="s">
        <v>157</v>
      </c>
      <c r="AU250" s="159" t="s">
        <v>88</v>
      </c>
      <c r="AV250" s="13" t="s">
        <v>88</v>
      </c>
      <c r="AW250" s="13" t="s">
        <v>34</v>
      </c>
      <c r="AX250" s="13" t="s">
        <v>78</v>
      </c>
      <c r="AY250" s="159" t="s">
        <v>147</v>
      </c>
    </row>
    <row r="251" spans="2:65" s="14" customFormat="1" ht="11.25" x14ac:dyDescent="0.2">
      <c r="B251" s="165"/>
      <c r="D251" s="152" t="s">
        <v>157</v>
      </c>
      <c r="E251" s="166" t="s">
        <v>1</v>
      </c>
      <c r="F251" s="167" t="s">
        <v>160</v>
      </c>
      <c r="H251" s="168">
        <v>195.74799999999996</v>
      </c>
      <c r="I251" s="169"/>
      <c r="L251" s="165"/>
      <c r="M251" s="170"/>
      <c r="T251" s="171"/>
      <c r="AT251" s="166" t="s">
        <v>157</v>
      </c>
      <c r="AU251" s="166" t="s">
        <v>88</v>
      </c>
      <c r="AV251" s="14" t="s">
        <v>153</v>
      </c>
      <c r="AW251" s="14" t="s">
        <v>34</v>
      </c>
      <c r="AX251" s="14" t="s">
        <v>86</v>
      </c>
      <c r="AY251" s="166" t="s">
        <v>147</v>
      </c>
    </row>
    <row r="252" spans="2:65" s="1" customFormat="1" ht="24.2" customHeight="1" x14ac:dyDescent="0.2">
      <c r="B252" s="32"/>
      <c r="C252" s="133" t="s">
        <v>296</v>
      </c>
      <c r="D252" s="133" t="s">
        <v>149</v>
      </c>
      <c r="E252" s="134" t="s">
        <v>297</v>
      </c>
      <c r="F252" s="135" t="s">
        <v>298</v>
      </c>
      <c r="G252" s="136" t="s">
        <v>152</v>
      </c>
      <c r="H252" s="137">
        <v>195.74799999999999</v>
      </c>
      <c r="I252" s="138"/>
      <c r="J252" s="139">
        <f>ROUND(I252*H252,2)</f>
        <v>0</v>
      </c>
      <c r="K252" s="140"/>
      <c r="L252" s="32"/>
      <c r="M252" s="141" t="s">
        <v>1</v>
      </c>
      <c r="N252" s="142" t="s">
        <v>43</v>
      </c>
      <c r="P252" s="143">
        <f>O252*H252</f>
        <v>0</v>
      </c>
      <c r="Q252" s="143">
        <v>0</v>
      </c>
      <c r="R252" s="143">
        <f>Q252*H252</f>
        <v>0</v>
      </c>
      <c r="S252" s="143">
        <v>0</v>
      </c>
      <c r="T252" s="144">
        <f>S252*H252</f>
        <v>0</v>
      </c>
      <c r="AR252" s="145" t="s">
        <v>153</v>
      </c>
      <c r="AT252" s="145" t="s">
        <v>149</v>
      </c>
      <c r="AU252" s="145" t="s">
        <v>88</v>
      </c>
      <c r="AY252" s="17" t="s">
        <v>147</v>
      </c>
      <c r="BE252" s="146">
        <f>IF(N252="základní",J252,0)</f>
        <v>0</v>
      </c>
      <c r="BF252" s="146">
        <f>IF(N252="snížená",J252,0)</f>
        <v>0</v>
      </c>
      <c r="BG252" s="146">
        <f>IF(N252="zákl. přenesená",J252,0)</f>
        <v>0</v>
      </c>
      <c r="BH252" s="146">
        <f>IF(N252="sníž. přenesená",J252,0)</f>
        <v>0</v>
      </c>
      <c r="BI252" s="146">
        <f>IF(N252="nulová",J252,0)</f>
        <v>0</v>
      </c>
      <c r="BJ252" s="17" t="s">
        <v>86</v>
      </c>
      <c r="BK252" s="146">
        <f>ROUND(I252*H252,2)</f>
        <v>0</v>
      </c>
      <c r="BL252" s="17" t="s">
        <v>153</v>
      </c>
      <c r="BM252" s="145" t="s">
        <v>299</v>
      </c>
    </row>
    <row r="253" spans="2:65" s="1" customFormat="1" ht="11.25" x14ac:dyDescent="0.2">
      <c r="B253" s="32"/>
      <c r="D253" s="147" t="s">
        <v>155</v>
      </c>
      <c r="F253" s="148" t="s">
        <v>300</v>
      </c>
      <c r="I253" s="149"/>
      <c r="L253" s="32"/>
      <c r="M253" s="150"/>
      <c r="T253" s="56"/>
      <c r="AT253" s="17" t="s">
        <v>155</v>
      </c>
      <c r="AU253" s="17" t="s">
        <v>88</v>
      </c>
    </row>
    <row r="254" spans="2:65" s="1" customFormat="1" ht="24.2" customHeight="1" x14ac:dyDescent="0.2">
      <c r="B254" s="32"/>
      <c r="C254" s="133" t="s">
        <v>301</v>
      </c>
      <c r="D254" s="133" t="s">
        <v>149</v>
      </c>
      <c r="E254" s="134" t="s">
        <v>302</v>
      </c>
      <c r="F254" s="135" t="s">
        <v>303</v>
      </c>
      <c r="G254" s="136" t="s">
        <v>152</v>
      </c>
      <c r="H254" s="137">
        <v>21.768000000000001</v>
      </c>
      <c r="I254" s="138"/>
      <c r="J254" s="139">
        <f>ROUND(I254*H254,2)</f>
        <v>0</v>
      </c>
      <c r="K254" s="140"/>
      <c r="L254" s="32"/>
      <c r="M254" s="141" t="s">
        <v>1</v>
      </c>
      <c r="N254" s="142" t="s">
        <v>43</v>
      </c>
      <c r="P254" s="143">
        <f>O254*H254</f>
        <v>0</v>
      </c>
      <c r="Q254" s="143">
        <v>3.46E-3</v>
      </c>
      <c r="R254" s="143">
        <f>Q254*H254</f>
        <v>7.531728E-2</v>
      </c>
      <c r="S254" s="143">
        <v>0</v>
      </c>
      <c r="T254" s="144">
        <f>S254*H254</f>
        <v>0</v>
      </c>
      <c r="AR254" s="145" t="s">
        <v>153</v>
      </c>
      <c r="AT254" s="145" t="s">
        <v>149</v>
      </c>
      <c r="AU254" s="145" t="s">
        <v>88</v>
      </c>
      <c r="AY254" s="17" t="s">
        <v>147</v>
      </c>
      <c r="BE254" s="146">
        <f>IF(N254="základní",J254,0)</f>
        <v>0</v>
      </c>
      <c r="BF254" s="146">
        <f>IF(N254="snížená",J254,0)</f>
        <v>0</v>
      </c>
      <c r="BG254" s="146">
        <f>IF(N254="zákl. přenesená",J254,0)</f>
        <v>0</v>
      </c>
      <c r="BH254" s="146">
        <f>IF(N254="sníž. přenesená",J254,0)</f>
        <v>0</v>
      </c>
      <c r="BI254" s="146">
        <f>IF(N254="nulová",J254,0)</f>
        <v>0</v>
      </c>
      <c r="BJ254" s="17" t="s">
        <v>86</v>
      </c>
      <c r="BK254" s="146">
        <f>ROUND(I254*H254,2)</f>
        <v>0</v>
      </c>
      <c r="BL254" s="17" t="s">
        <v>153</v>
      </c>
      <c r="BM254" s="145" t="s">
        <v>304</v>
      </c>
    </row>
    <row r="255" spans="2:65" s="1" customFormat="1" ht="11.25" x14ac:dyDescent="0.2">
      <c r="B255" s="32"/>
      <c r="D255" s="147" t="s">
        <v>155</v>
      </c>
      <c r="F255" s="148" t="s">
        <v>305</v>
      </c>
      <c r="I255" s="149"/>
      <c r="L255" s="32"/>
      <c r="M255" s="150"/>
      <c r="T255" s="56"/>
      <c r="AT255" s="17" t="s">
        <v>155</v>
      </c>
      <c r="AU255" s="17" t="s">
        <v>88</v>
      </c>
    </row>
    <row r="256" spans="2:65" s="13" customFormat="1" ht="11.25" x14ac:dyDescent="0.2">
      <c r="B256" s="158"/>
      <c r="D256" s="152" t="s">
        <v>157</v>
      </c>
      <c r="E256" s="159" t="s">
        <v>1</v>
      </c>
      <c r="F256" s="160" t="s">
        <v>306</v>
      </c>
      <c r="H256" s="161">
        <v>24.695</v>
      </c>
      <c r="I256" s="162"/>
      <c r="L256" s="158"/>
      <c r="M256" s="163"/>
      <c r="T256" s="164"/>
      <c r="AT256" s="159" t="s">
        <v>157</v>
      </c>
      <c r="AU256" s="159" t="s">
        <v>88</v>
      </c>
      <c r="AV256" s="13" t="s">
        <v>88</v>
      </c>
      <c r="AW256" s="13" t="s">
        <v>34</v>
      </c>
      <c r="AX256" s="13" t="s">
        <v>78</v>
      </c>
      <c r="AY256" s="159" t="s">
        <v>147</v>
      </c>
    </row>
    <row r="257" spans="2:65" s="13" customFormat="1" ht="11.25" x14ac:dyDescent="0.2">
      <c r="B257" s="158"/>
      <c r="D257" s="152" t="s">
        <v>157</v>
      </c>
      <c r="E257" s="159" t="s">
        <v>1</v>
      </c>
      <c r="F257" s="160" t="s">
        <v>307</v>
      </c>
      <c r="H257" s="161">
        <v>-2.927</v>
      </c>
      <c r="I257" s="162"/>
      <c r="L257" s="158"/>
      <c r="M257" s="163"/>
      <c r="T257" s="164"/>
      <c r="AT257" s="159" t="s">
        <v>157</v>
      </c>
      <c r="AU257" s="159" t="s">
        <v>88</v>
      </c>
      <c r="AV257" s="13" t="s">
        <v>88</v>
      </c>
      <c r="AW257" s="13" t="s">
        <v>34</v>
      </c>
      <c r="AX257" s="13" t="s">
        <v>78</v>
      </c>
      <c r="AY257" s="159" t="s">
        <v>147</v>
      </c>
    </row>
    <row r="258" spans="2:65" s="14" customFormat="1" ht="11.25" x14ac:dyDescent="0.2">
      <c r="B258" s="165"/>
      <c r="D258" s="152" t="s">
        <v>157</v>
      </c>
      <c r="E258" s="166" t="s">
        <v>1</v>
      </c>
      <c r="F258" s="167" t="s">
        <v>160</v>
      </c>
      <c r="H258" s="168">
        <v>21.768000000000001</v>
      </c>
      <c r="I258" s="169"/>
      <c r="L258" s="165"/>
      <c r="M258" s="170"/>
      <c r="T258" s="171"/>
      <c r="AT258" s="166" t="s">
        <v>157</v>
      </c>
      <c r="AU258" s="166" t="s">
        <v>88</v>
      </c>
      <c r="AV258" s="14" t="s">
        <v>153</v>
      </c>
      <c r="AW258" s="14" t="s">
        <v>34</v>
      </c>
      <c r="AX258" s="14" t="s">
        <v>86</v>
      </c>
      <c r="AY258" s="166" t="s">
        <v>147</v>
      </c>
    </row>
    <row r="259" spans="2:65" s="1" customFormat="1" ht="24.2" customHeight="1" x14ac:dyDescent="0.2">
      <c r="B259" s="32"/>
      <c r="C259" s="133" t="s">
        <v>308</v>
      </c>
      <c r="D259" s="133" t="s">
        <v>149</v>
      </c>
      <c r="E259" s="134" t="s">
        <v>309</v>
      </c>
      <c r="F259" s="135" t="s">
        <v>310</v>
      </c>
      <c r="G259" s="136" t="s">
        <v>152</v>
      </c>
      <c r="H259" s="137">
        <v>21.768000000000001</v>
      </c>
      <c r="I259" s="138"/>
      <c r="J259" s="139">
        <f>ROUND(I259*H259,2)</f>
        <v>0</v>
      </c>
      <c r="K259" s="140"/>
      <c r="L259" s="32"/>
      <c r="M259" s="141" t="s">
        <v>1</v>
      </c>
      <c r="N259" s="142" t="s">
        <v>43</v>
      </c>
      <c r="P259" s="143">
        <f>O259*H259</f>
        <v>0</v>
      </c>
      <c r="Q259" s="143">
        <v>0</v>
      </c>
      <c r="R259" s="143">
        <f>Q259*H259</f>
        <v>0</v>
      </c>
      <c r="S259" s="143">
        <v>0</v>
      </c>
      <c r="T259" s="144">
        <f>S259*H259</f>
        <v>0</v>
      </c>
      <c r="AR259" s="145" t="s">
        <v>153</v>
      </c>
      <c r="AT259" s="145" t="s">
        <v>149</v>
      </c>
      <c r="AU259" s="145" t="s">
        <v>88</v>
      </c>
      <c r="AY259" s="17" t="s">
        <v>147</v>
      </c>
      <c r="BE259" s="146">
        <f>IF(N259="základní",J259,0)</f>
        <v>0</v>
      </c>
      <c r="BF259" s="146">
        <f>IF(N259="snížená",J259,0)</f>
        <v>0</v>
      </c>
      <c r="BG259" s="146">
        <f>IF(N259="zákl. přenesená",J259,0)</f>
        <v>0</v>
      </c>
      <c r="BH259" s="146">
        <f>IF(N259="sníž. přenesená",J259,0)</f>
        <v>0</v>
      </c>
      <c r="BI259" s="146">
        <f>IF(N259="nulová",J259,0)</f>
        <v>0</v>
      </c>
      <c r="BJ259" s="17" t="s">
        <v>86</v>
      </c>
      <c r="BK259" s="146">
        <f>ROUND(I259*H259,2)</f>
        <v>0</v>
      </c>
      <c r="BL259" s="17" t="s">
        <v>153</v>
      </c>
      <c r="BM259" s="145" t="s">
        <v>311</v>
      </c>
    </row>
    <row r="260" spans="2:65" s="1" customFormat="1" ht="11.25" x14ac:dyDescent="0.2">
      <c r="B260" s="32"/>
      <c r="D260" s="147" t="s">
        <v>155</v>
      </c>
      <c r="F260" s="148" t="s">
        <v>312</v>
      </c>
      <c r="I260" s="149"/>
      <c r="L260" s="32"/>
      <c r="M260" s="150"/>
      <c r="T260" s="56"/>
      <c r="AT260" s="17" t="s">
        <v>155</v>
      </c>
      <c r="AU260" s="17" t="s">
        <v>88</v>
      </c>
    </row>
    <row r="261" spans="2:65" s="1" customFormat="1" ht="24.2" customHeight="1" x14ac:dyDescent="0.2">
      <c r="B261" s="32"/>
      <c r="C261" s="133" t="s">
        <v>313</v>
      </c>
      <c r="D261" s="133" t="s">
        <v>149</v>
      </c>
      <c r="E261" s="134" t="s">
        <v>314</v>
      </c>
      <c r="F261" s="135" t="s">
        <v>315</v>
      </c>
      <c r="G261" s="136" t="s">
        <v>152</v>
      </c>
      <c r="H261" s="137">
        <v>217.51599999999999</v>
      </c>
      <c r="I261" s="138"/>
      <c r="J261" s="139">
        <f>ROUND(I261*H261,2)</f>
        <v>0</v>
      </c>
      <c r="K261" s="140"/>
      <c r="L261" s="32"/>
      <c r="M261" s="141" t="s">
        <v>1</v>
      </c>
      <c r="N261" s="142" t="s">
        <v>43</v>
      </c>
      <c r="P261" s="143">
        <f>O261*H261</f>
        <v>0</v>
      </c>
      <c r="Q261" s="143">
        <v>2.5000000000000001E-3</v>
      </c>
      <c r="R261" s="143">
        <f>Q261*H261</f>
        <v>0.54379</v>
      </c>
      <c r="S261" s="143">
        <v>0</v>
      </c>
      <c r="T261" s="144">
        <f>S261*H261</f>
        <v>0</v>
      </c>
      <c r="AR261" s="145" t="s">
        <v>153</v>
      </c>
      <c r="AT261" s="145" t="s">
        <v>149</v>
      </c>
      <c r="AU261" s="145" t="s">
        <v>88</v>
      </c>
      <c r="AY261" s="17" t="s">
        <v>147</v>
      </c>
      <c r="BE261" s="146">
        <f>IF(N261="základní",J261,0)</f>
        <v>0</v>
      </c>
      <c r="BF261" s="146">
        <f>IF(N261="snížená",J261,0)</f>
        <v>0</v>
      </c>
      <c r="BG261" s="146">
        <f>IF(N261="zákl. přenesená",J261,0)</f>
        <v>0</v>
      </c>
      <c r="BH261" s="146">
        <f>IF(N261="sníž. přenesená",J261,0)</f>
        <v>0</v>
      </c>
      <c r="BI261" s="146">
        <f>IF(N261="nulová",J261,0)</f>
        <v>0</v>
      </c>
      <c r="BJ261" s="17" t="s">
        <v>86</v>
      </c>
      <c r="BK261" s="146">
        <f>ROUND(I261*H261,2)</f>
        <v>0</v>
      </c>
      <c r="BL261" s="17" t="s">
        <v>153</v>
      </c>
      <c r="BM261" s="145" t="s">
        <v>316</v>
      </c>
    </row>
    <row r="262" spans="2:65" s="1" customFormat="1" ht="11.25" x14ac:dyDescent="0.2">
      <c r="B262" s="32"/>
      <c r="D262" s="147" t="s">
        <v>155</v>
      </c>
      <c r="F262" s="148" t="s">
        <v>317</v>
      </c>
      <c r="I262" s="149"/>
      <c r="L262" s="32"/>
      <c r="M262" s="150"/>
      <c r="T262" s="56"/>
      <c r="AT262" s="17" t="s">
        <v>155</v>
      </c>
      <c r="AU262" s="17" t="s">
        <v>88</v>
      </c>
    </row>
    <row r="263" spans="2:65" s="13" customFormat="1" ht="11.25" x14ac:dyDescent="0.2">
      <c r="B263" s="158"/>
      <c r="D263" s="152" t="s">
        <v>157</v>
      </c>
      <c r="E263" s="159" t="s">
        <v>1</v>
      </c>
      <c r="F263" s="160" t="s">
        <v>318</v>
      </c>
      <c r="H263" s="161">
        <v>21.768000000000001</v>
      </c>
      <c r="I263" s="162"/>
      <c r="L263" s="158"/>
      <c r="M263" s="163"/>
      <c r="T263" s="164"/>
      <c r="AT263" s="159" t="s">
        <v>157</v>
      </c>
      <c r="AU263" s="159" t="s">
        <v>88</v>
      </c>
      <c r="AV263" s="13" t="s">
        <v>88</v>
      </c>
      <c r="AW263" s="13" t="s">
        <v>34</v>
      </c>
      <c r="AX263" s="13" t="s">
        <v>78</v>
      </c>
      <c r="AY263" s="159" t="s">
        <v>147</v>
      </c>
    </row>
    <row r="264" spans="2:65" s="13" customFormat="1" ht="11.25" x14ac:dyDescent="0.2">
      <c r="B264" s="158"/>
      <c r="D264" s="152" t="s">
        <v>157</v>
      </c>
      <c r="E264" s="159" t="s">
        <v>1</v>
      </c>
      <c r="F264" s="160" t="s">
        <v>319</v>
      </c>
      <c r="H264" s="161">
        <v>195.74799999999999</v>
      </c>
      <c r="I264" s="162"/>
      <c r="L264" s="158"/>
      <c r="M264" s="163"/>
      <c r="T264" s="164"/>
      <c r="AT264" s="159" t="s">
        <v>157</v>
      </c>
      <c r="AU264" s="159" t="s">
        <v>88</v>
      </c>
      <c r="AV264" s="13" t="s">
        <v>88</v>
      </c>
      <c r="AW264" s="13" t="s">
        <v>34</v>
      </c>
      <c r="AX264" s="13" t="s">
        <v>78</v>
      </c>
      <c r="AY264" s="159" t="s">
        <v>147</v>
      </c>
    </row>
    <row r="265" spans="2:65" s="14" customFormat="1" ht="11.25" x14ac:dyDescent="0.2">
      <c r="B265" s="165"/>
      <c r="D265" s="152" t="s">
        <v>157</v>
      </c>
      <c r="E265" s="166" t="s">
        <v>1</v>
      </c>
      <c r="F265" s="167" t="s">
        <v>160</v>
      </c>
      <c r="H265" s="168">
        <v>217.51599999999999</v>
      </c>
      <c r="I265" s="169"/>
      <c r="L265" s="165"/>
      <c r="M265" s="170"/>
      <c r="T265" s="171"/>
      <c r="AT265" s="166" t="s">
        <v>157</v>
      </c>
      <c r="AU265" s="166" t="s">
        <v>88</v>
      </c>
      <c r="AV265" s="14" t="s">
        <v>153</v>
      </c>
      <c r="AW265" s="14" t="s">
        <v>34</v>
      </c>
      <c r="AX265" s="14" t="s">
        <v>86</v>
      </c>
      <c r="AY265" s="166" t="s">
        <v>147</v>
      </c>
    </row>
    <row r="266" spans="2:65" s="1" customFormat="1" ht="16.5" customHeight="1" x14ac:dyDescent="0.2">
      <c r="B266" s="32"/>
      <c r="C266" s="133" t="s">
        <v>320</v>
      </c>
      <c r="D266" s="133" t="s">
        <v>149</v>
      </c>
      <c r="E266" s="134" t="s">
        <v>321</v>
      </c>
      <c r="F266" s="135" t="s">
        <v>322</v>
      </c>
      <c r="G266" s="136" t="s">
        <v>205</v>
      </c>
      <c r="H266" s="137">
        <v>3.9140000000000001</v>
      </c>
      <c r="I266" s="138"/>
      <c r="J266" s="139">
        <f>ROUND(I266*H266,2)</f>
        <v>0</v>
      </c>
      <c r="K266" s="140"/>
      <c r="L266" s="32"/>
      <c r="M266" s="141" t="s">
        <v>1</v>
      </c>
      <c r="N266" s="142" t="s">
        <v>43</v>
      </c>
      <c r="P266" s="143">
        <f>O266*H266</f>
        <v>0</v>
      </c>
      <c r="Q266" s="143">
        <v>1.04922</v>
      </c>
      <c r="R266" s="143">
        <f>Q266*H266</f>
        <v>4.1066470800000001</v>
      </c>
      <c r="S266" s="143">
        <v>0</v>
      </c>
      <c r="T266" s="144">
        <f>S266*H266</f>
        <v>0</v>
      </c>
      <c r="AR266" s="145" t="s">
        <v>153</v>
      </c>
      <c r="AT266" s="145" t="s">
        <v>149</v>
      </c>
      <c r="AU266" s="145" t="s">
        <v>88</v>
      </c>
      <c r="AY266" s="17" t="s">
        <v>147</v>
      </c>
      <c r="BE266" s="146">
        <f>IF(N266="základní",J266,0)</f>
        <v>0</v>
      </c>
      <c r="BF266" s="146">
        <f>IF(N266="snížená",J266,0)</f>
        <v>0</v>
      </c>
      <c r="BG266" s="146">
        <f>IF(N266="zákl. přenesená",J266,0)</f>
        <v>0</v>
      </c>
      <c r="BH266" s="146">
        <f>IF(N266="sníž. přenesená",J266,0)</f>
        <v>0</v>
      </c>
      <c r="BI266" s="146">
        <f>IF(N266="nulová",J266,0)</f>
        <v>0</v>
      </c>
      <c r="BJ266" s="17" t="s">
        <v>86</v>
      </c>
      <c r="BK266" s="146">
        <f>ROUND(I266*H266,2)</f>
        <v>0</v>
      </c>
      <c r="BL266" s="17" t="s">
        <v>153</v>
      </c>
      <c r="BM266" s="145" t="s">
        <v>323</v>
      </c>
    </row>
    <row r="267" spans="2:65" s="1" customFormat="1" ht="11.25" x14ac:dyDescent="0.2">
      <c r="B267" s="32"/>
      <c r="D267" s="147" t="s">
        <v>155</v>
      </c>
      <c r="F267" s="148" t="s">
        <v>324</v>
      </c>
      <c r="I267" s="149"/>
      <c r="L267" s="32"/>
      <c r="M267" s="150"/>
      <c r="T267" s="56"/>
      <c r="AT267" s="17" t="s">
        <v>155</v>
      </c>
      <c r="AU267" s="17" t="s">
        <v>88</v>
      </c>
    </row>
    <row r="268" spans="2:65" s="12" customFormat="1" ht="11.25" x14ac:dyDescent="0.2">
      <c r="B268" s="151"/>
      <c r="D268" s="152" t="s">
        <v>157</v>
      </c>
      <c r="E268" s="153" t="s">
        <v>1</v>
      </c>
      <c r="F268" s="154" t="s">
        <v>325</v>
      </c>
      <c r="H268" s="153" t="s">
        <v>1</v>
      </c>
      <c r="I268" s="155"/>
      <c r="L268" s="151"/>
      <c r="M268" s="156"/>
      <c r="T268" s="157"/>
      <c r="AT268" s="153" t="s">
        <v>157</v>
      </c>
      <c r="AU268" s="153" t="s">
        <v>88</v>
      </c>
      <c r="AV268" s="12" t="s">
        <v>86</v>
      </c>
      <c r="AW268" s="12" t="s">
        <v>34</v>
      </c>
      <c r="AX268" s="12" t="s">
        <v>78</v>
      </c>
      <c r="AY268" s="153" t="s">
        <v>147</v>
      </c>
    </row>
    <row r="269" spans="2:65" s="13" customFormat="1" ht="11.25" x14ac:dyDescent="0.2">
      <c r="B269" s="158"/>
      <c r="D269" s="152" t="s">
        <v>157</v>
      </c>
      <c r="E269" s="159" t="s">
        <v>1</v>
      </c>
      <c r="F269" s="160" t="s">
        <v>326</v>
      </c>
      <c r="H269" s="161">
        <v>3.9140000000000001</v>
      </c>
      <c r="I269" s="162"/>
      <c r="L269" s="158"/>
      <c r="M269" s="163"/>
      <c r="T269" s="164"/>
      <c r="AT269" s="159" t="s">
        <v>157</v>
      </c>
      <c r="AU269" s="159" t="s">
        <v>88</v>
      </c>
      <c r="AV269" s="13" t="s">
        <v>88</v>
      </c>
      <c r="AW269" s="13" t="s">
        <v>34</v>
      </c>
      <c r="AX269" s="13" t="s">
        <v>78</v>
      </c>
      <c r="AY269" s="159" t="s">
        <v>147</v>
      </c>
    </row>
    <row r="270" spans="2:65" s="14" customFormat="1" ht="11.25" x14ac:dyDescent="0.2">
      <c r="B270" s="165"/>
      <c r="D270" s="152" t="s">
        <v>157</v>
      </c>
      <c r="E270" s="166" t="s">
        <v>1</v>
      </c>
      <c r="F270" s="167" t="s">
        <v>160</v>
      </c>
      <c r="H270" s="168">
        <v>3.9140000000000001</v>
      </c>
      <c r="I270" s="169"/>
      <c r="L270" s="165"/>
      <c r="M270" s="170"/>
      <c r="T270" s="171"/>
      <c r="AT270" s="166" t="s">
        <v>157</v>
      </c>
      <c r="AU270" s="166" t="s">
        <v>88</v>
      </c>
      <c r="AV270" s="14" t="s">
        <v>153</v>
      </c>
      <c r="AW270" s="14" t="s">
        <v>34</v>
      </c>
      <c r="AX270" s="14" t="s">
        <v>86</v>
      </c>
      <c r="AY270" s="166" t="s">
        <v>147</v>
      </c>
    </row>
    <row r="271" spans="2:65" s="1" customFormat="1" ht="16.5" customHeight="1" x14ac:dyDescent="0.2">
      <c r="B271" s="32"/>
      <c r="C271" s="133" t="s">
        <v>327</v>
      </c>
      <c r="D271" s="133" t="s">
        <v>149</v>
      </c>
      <c r="E271" s="134" t="s">
        <v>328</v>
      </c>
      <c r="F271" s="135" t="s">
        <v>329</v>
      </c>
      <c r="G271" s="136" t="s">
        <v>205</v>
      </c>
      <c r="H271" s="137">
        <v>4.1000000000000002E-2</v>
      </c>
      <c r="I271" s="138"/>
      <c r="J271" s="139">
        <f>ROUND(I271*H271,2)</f>
        <v>0</v>
      </c>
      <c r="K271" s="140"/>
      <c r="L271" s="32"/>
      <c r="M271" s="141" t="s">
        <v>1</v>
      </c>
      <c r="N271" s="142" t="s">
        <v>43</v>
      </c>
      <c r="P271" s="143">
        <f>O271*H271</f>
        <v>0</v>
      </c>
      <c r="Q271" s="143">
        <v>1.06277</v>
      </c>
      <c r="R271" s="143">
        <f>Q271*H271</f>
        <v>4.3573569999999999E-2</v>
      </c>
      <c r="S271" s="143">
        <v>0</v>
      </c>
      <c r="T271" s="144">
        <f>S271*H271</f>
        <v>0</v>
      </c>
      <c r="AR271" s="145" t="s">
        <v>153</v>
      </c>
      <c r="AT271" s="145" t="s">
        <v>149</v>
      </c>
      <c r="AU271" s="145" t="s">
        <v>88</v>
      </c>
      <c r="AY271" s="17" t="s">
        <v>147</v>
      </c>
      <c r="BE271" s="146">
        <f>IF(N271="základní",J271,0)</f>
        <v>0</v>
      </c>
      <c r="BF271" s="146">
        <f>IF(N271="snížená",J271,0)</f>
        <v>0</v>
      </c>
      <c r="BG271" s="146">
        <f>IF(N271="zákl. přenesená",J271,0)</f>
        <v>0</v>
      </c>
      <c r="BH271" s="146">
        <f>IF(N271="sníž. přenesená",J271,0)</f>
        <v>0</v>
      </c>
      <c r="BI271" s="146">
        <f>IF(N271="nulová",J271,0)</f>
        <v>0</v>
      </c>
      <c r="BJ271" s="17" t="s">
        <v>86</v>
      </c>
      <c r="BK271" s="146">
        <f>ROUND(I271*H271,2)</f>
        <v>0</v>
      </c>
      <c r="BL271" s="17" t="s">
        <v>153</v>
      </c>
      <c r="BM271" s="145" t="s">
        <v>330</v>
      </c>
    </row>
    <row r="272" spans="2:65" s="1" customFormat="1" ht="11.25" x14ac:dyDescent="0.2">
      <c r="B272" s="32"/>
      <c r="D272" s="147" t="s">
        <v>155</v>
      </c>
      <c r="F272" s="148" t="s">
        <v>331</v>
      </c>
      <c r="I272" s="149"/>
      <c r="L272" s="32"/>
      <c r="M272" s="150"/>
      <c r="T272" s="56"/>
      <c r="AT272" s="17" t="s">
        <v>155</v>
      </c>
      <c r="AU272" s="17" t="s">
        <v>88</v>
      </c>
    </row>
    <row r="273" spans="2:65" s="12" customFormat="1" ht="11.25" x14ac:dyDescent="0.2">
      <c r="B273" s="151"/>
      <c r="D273" s="152" t="s">
        <v>157</v>
      </c>
      <c r="E273" s="153" t="s">
        <v>1</v>
      </c>
      <c r="F273" s="154" t="s">
        <v>325</v>
      </c>
      <c r="H273" s="153" t="s">
        <v>1</v>
      </c>
      <c r="I273" s="155"/>
      <c r="L273" s="151"/>
      <c r="M273" s="156"/>
      <c r="T273" s="157"/>
      <c r="AT273" s="153" t="s">
        <v>157</v>
      </c>
      <c r="AU273" s="153" t="s">
        <v>88</v>
      </c>
      <c r="AV273" s="12" t="s">
        <v>86</v>
      </c>
      <c r="AW273" s="12" t="s">
        <v>34</v>
      </c>
      <c r="AX273" s="12" t="s">
        <v>78</v>
      </c>
      <c r="AY273" s="153" t="s">
        <v>147</v>
      </c>
    </row>
    <row r="274" spans="2:65" s="13" customFormat="1" ht="11.25" x14ac:dyDescent="0.2">
      <c r="B274" s="158"/>
      <c r="D274" s="152" t="s">
        <v>157</v>
      </c>
      <c r="E274" s="159" t="s">
        <v>1</v>
      </c>
      <c r="F274" s="160" t="s">
        <v>332</v>
      </c>
      <c r="H274" s="161">
        <v>4.1000000000000002E-2</v>
      </c>
      <c r="I274" s="162"/>
      <c r="L274" s="158"/>
      <c r="M274" s="163"/>
      <c r="T274" s="164"/>
      <c r="AT274" s="159" t="s">
        <v>157</v>
      </c>
      <c r="AU274" s="159" t="s">
        <v>88</v>
      </c>
      <c r="AV274" s="13" t="s">
        <v>88</v>
      </c>
      <c r="AW274" s="13" t="s">
        <v>34</v>
      </c>
      <c r="AX274" s="13" t="s">
        <v>78</v>
      </c>
      <c r="AY274" s="159" t="s">
        <v>147</v>
      </c>
    </row>
    <row r="275" spans="2:65" s="14" customFormat="1" ht="11.25" x14ac:dyDescent="0.2">
      <c r="B275" s="165"/>
      <c r="D275" s="152" t="s">
        <v>157</v>
      </c>
      <c r="E275" s="166" t="s">
        <v>1</v>
      </c>
      <c r="F275" s="167" t="s">
        <v>160</v>
      </c>
      <c r="H275" s="168">
        <v>4.1000000000000002E-2</v>
      </c>
      <c r="I275" s="169"/>
      <c r="L275" s="165"/>
      <c r="M275" s="170"/>
      <c r="T275" s="171"/>
      <c r="AT275" s="166" t="s">
        <v>157</v>
      </c>
      <c r="AU275" s="166" t="s">
        <v>88</v>
      </c>
      <c r="AV275" s="14" t="s">
        <v>153</v>
      </c>
      <c r="AW275" s="14" t="s">
        <v>34</v>
      </c>
      <c r="AX275" s="14" t="s">
        <v>86</v>
      </c>
      <c r="AY275" s="166" t="s">
        <v>147</v>
      </c>
    </row>
    <row r="276" spans="2:65" s="1" customFormat="1" ht="24.2" customHeight="1" x14ac:dyDescent="0.2">
      <c r="B276" s="32"/>
      <c r="C276" s="133" t="s">
        <v>333</v>
      </c>
      <c r="D276" s="133" t="s">
        <v>149</v>
      </c>
      <c r="E276" s="134" t="s">
        <v>334</v>
      </c>
      <c r="F276" s="135" t="s">
        <v>335</v>
      </c>
      <c r="G276" s="136" t="s">
        <v>152</v>
      </c>
      <c r="H276" s="137">
        <v>1.595</v>
      </c>
      <c r="I276" s="138"/>
      <c r="J276" s="139">
        <f>ROUND(I276*H276,2)</f>
        <v>0</v>
      </c>
      <c r="K276" s="140"/>
      <c r="L276" s="32"/>
      <c r="M276" s="141" t="s">
        <v>1</v>
      </c>
      <c r="N276" s="142" t="s">
        <v>43</v>
      </c>
      <c r="P276" s="143">
        <f>O276*H276</f>
        <v>0</v>
      </c>
      <c r="Q276" s="143">
        <v>7.9210000000000003E-2</v>
      </c>
      <c r="R276" s="143">
        <f>Q276*H276</f>
        <v>0.12633995000000001</v>
      </c>
      <c r="S276" s="143">
        <v>0</v>
      </c>
      <c r="T276" s="144">
        <f>S276*H276</f>
        <v>0</v>
      </c>
      <c r="AR276" s="145" t="s">
        <v>153</v>
      </c>
      <c r="AT276" s="145" t="s">
        <v>149</v>
      </c>
      <c r="AU276" s="145" t="s">
        <v>88</v>
      </c>
      <c r="AY276" s="17" t="s">
        <v>147</v>
      </c>
      <c r="BE276" s="146">
        <f>IF(N276="základní",J276,0)</f>
        <v>0</v>
      </c>
      <c r="BF276" s="146">
        <f>IF(N276="snížená",J276,0)</f>
        <v>0</v>
      </c>
      <c r="BG276" s="146">
        <f>IF(N276="zákl. přenesená",J276,0)</f>
        <v>0</v>
      </c>
      <c r="BH276" s="146">
        <f>IF(N276="sníž. přenesená",J276,0)</f>
        <v>0</v>
      </c>
      <c r="BI276" s="146">
        <f>IF(N276="nulová",J276,0)</f>
        <v>0</v>
      </c>
      <c r="BJ276" s="17" t="s">
        <v>86</v>
      </c>
      <c r="BK276" s="146">
        <f>ROUND(I276*H276,2)</f>
        <v>0</v>
      </c>
      <c r="BL276" s="17" t="s">
        <v>153</v>
      </c>
      <c r="BM276" s="145" t="s">
        <v>336</v>
      </c>
    </row>
    <row r="277" spans="2:65" s="1" customFormat="1" ht="11.25" x14ac:dyDescent="0.2">
      <c r="B277" s="32"/>
      <c r="D277" s="147" t="s">
        <v>155</v>
      </c>
      <c r="F277" s="148" t="s">
        <v>337</v>
      </c>
      <c r="I277" s="149"/>
      <c r="L277" s="32"/>
      <c r="M277" s="150"/>
      <c r="T277" s="56"/>
      <c r="AT277" s="17" t="s">
        <v>155</v>
      </c>
      <c r="AU277" s="17" t="s">
        <v>88</v>
      </c>
    </row>
    <row r="278" spans="2:65" s="12" customFormat="1" ht="11.25" x14ac:dyDescent="0.2">
      <c r="B278" s="151"/>
      <c r="D278" s="152" t="s">
        <v>157</v>
      </c>
      <c r="E278" s="153" t="s">
        <v>1</v>
      </c>
      <c r="F278" s="154" t="s">
        <v>338</v>
      </c>
      <c r="H278" s="153" t="s">
        <v>1</v>
      </c>
      <c r="I278" s="155"/>
      <c r="L278" s="151"/>
      <c r="M278" s="156"/>
      <c r="T278" s="157"/>
      <c r="AT278" s="153" t="s">
        <v>157</v>
      </c>
      <c r="AU278" s="153" t="s">
        <v>88</v>
      </c>
      <c r="AV278" s="12" t="s">
        <v>86</v>
      </c>
      <c r="AW278" s="12" t="s">
        <v>34</v>
      </c>
      <c r="AX278" s="12" t="s">
        <v>78</v>
      </c>
      <c r="AY278" s="153" t="s">
        <v>147</v>
      </c>
    </row>
    <row r="279" spans="2:65" s="13" customFormat="1" ht="11.25" x14ac:dyDescent="0.2">
      <c r="B279" s="158"/>
      <c r="D279" s="152" t="s">
        <v>157</v>
      </c>
      <c r="E279" s="159" t="s">
        <v>1</v>
      </c>
      <c r="F279" s="160" t="s">
        <v>339</v>
      </c>
      <c r="H279" s="161">
        <v>1.595</v>
      </c>
      <c r="I279" s="162"/>
      <c r="L279" s="158"/>
      <c r="M279" s="163"/>
      <c r="T279" s="164"/>
      <c r="AT279" s="159" t="s">
        <v>157</v>
      </c>
      <c r="AU279" s="159" t="s">
        <v>88</v>
      </c>
      <c r="AV279" s="13" t="s">
        <v>88</v>
      </c>
      <c r="AW279" s="13" t="s">
        <v>34</v>
      </c>
      <c r="AX279" s="13" t="s">
        <v>78</v>
      </c>
      <c r="AY279" s="159" t="s">
        <v>147</v>
      </c>
    </row>
    <row r="280" spans="2:65" s="14" customFormat="1" ht="11.25" x14ac:dyDescent="0.2">
      <c r="B280" s="165"/>
      <c r="D280" s="152" t="s">
        <v>157</v>
      </c>
      <c r="E280" s="166" t="s">
        <v>1</v>
      </c>
      <c r="F280" s="167" t="s">
        <v>160</v>
      </c>
      <c r="H280" s="168">
        <v>1.595</v>
      </c>
      <c r="I280" s="169"/>
      <c r="L280" s="165"/>
      <c r="M280" s="170"/>
      <c r="T280" s="171"/>
      <c r="AT280" s="166" t="s">
        <v>157</v>
      </c>
      <c r="AU280" s="166" t="s">
        <v>88</v>
      </c>
      <c r="AV280" s="14" t="s">
        <v>153</v>
      </c>
      <c r="AW280" s="14" t="s">
        <v>34</v>
      </c>
      <c r="AX280" s="14" t="s">
        <v>86</v>
      </c>
      <c r="AY280" s="166" t="s">
        <v>147</v>
      </c>
    </row>
    <row r="281" spans="2:65" s="1" customFormat="1" ht="24.2" customHeight="1" x14ac:dyDescent="0.2">
      <c r="B281" s="32"/>
      <c r="C281" s="133" t="s">
        <v>340</v>
      </c>
      <c r="D281" s="133" t="s">
        <v>149</v>
      </c>
      <c r="E281" s="134" t="s">
        <v>341</v>
      </c>
      <c r="F281" s="135" t="s">
        <v>342</v>
      </c>
      <c r="G281" s="136" t="s">
        <v>163</v>
      </c>
      <c r="H281" s="137">
        <v>0.4</v>
      </c>
      <c r="I281" s="138"/>
      <c r="J281" s="139">
        <f>ROUND(I281*H281,2)</f>
        <v>0</v>
      </c>
      <c r="K281" s="140"/>
      <c r="L281" s="32"/>
      <c r="M281" s="141" t="s">
        <v>1</v>
      </c>
      <c r="N281" s="142" t="s">
        <v>43</v>
      </c>
      <c r="P281" s="143">
        <f>O281*H281</f>
        <v>0</v>
      </c>
      <c r="Q281" s="143">
        <v>1.2999999999999999E-4</v>
      </c>
      <c r="R281" s="143">
        <f>Q281*H281</f>
        <v>5.1999999999999997E-5</v>
      </c>
      <c r="S281" s="143">
        <v>0</v>
      </c>
      <c r="T281" s="144">
        <f>S281*H281</f>
        <v>0</v>
      </c>
      <c r="AR281" s="145" t="s">
        <v>153</v>
      </c>
      <c r="AT281" s="145" t="s">
        <v>149</v>
      </c>
      <c r="AU281" s="145" t="s">
        <v>88</v>
      </c>
      <c r="AY281" s="17" t="s">
        <v>147</v>
      </c>
      <c r="BE281" s="146">
        <f>IF(N281="základní",J281,0)</f>
        <v>0</v>
      </c>
      <c r="BF281" s="146">
        <f>IF(N281="snížená",J281,0)</f>
        <v>0</v>
      </c>
      <c r="BG281" s="146">
        <f>IF(N281="zákl. přenesená",J281,0)</f>
        <v>0</v>
      </c>
      <c r="BH281" s="146">
        <f>IF(N281="sníž. přenesená",J281,0)</f>
        <v>0</v>
      </c>
      <c r="BI281" s="146">
        <f>IF(N281="nulová",J281,0)</f>
        <v>0</v>
      </c>
      <c r="BJ281" s="17" t="s">
        <v>86</v>
      </c>
      <c r="BK281" s="146">
        <f>ROUND(I281*H281,2)</f>
        <v>0</v>
      </c>
      <c r="BL281" s="17" t="s">
        <v>153</v>
      </c>
      <c r="BM281" s="145" t="s">
        <v>343</v>
      </c>
    </row>
    <row r="282" spans="2:65" s="1" customFormat="1" ht="11.25" x14ac:dyDescent="0.2">
      <c r="B282" s="32"/>
      <c r="D282" s="147" t="s">
        <v>155</v>
      </c>
      <c r="F282" s="148" t="s">
        <v>344</v>
      </c>
      <c r="I282" s="149"/>
      <c r="L282" s="32"/>
      <c r="M282" s="150"/>
      <c r="T282" s="56"/>
      <c r="AT282" s="17" t="s">
        <v>155</v>
      </c>
      <c r="AU282" s="17" t="s">
        <v>88</v>
      </c>
    </row>
    <row r="283" spans="2:65" s="13" customFormat="1" ht="11.25" x14ac:dyDescent="0.2">
      <c r="B283" s="158"/>
      <c r="D283" s="152" t="s">
        <v>157</v>
      </c>
      <c r="E283" s="159" t="s">
        <v>1</v>
      </c>
      <c r="F283" s="160" t="s">
        <v>345</v>
      </c>
      <c r="H283" s="161">
        <v>0.4</v>
      </c>
      <c r="I283" s="162"/>
      <c r="L283" s="158"/>
      <c r="M283" s="163"/>
      <c r="T283" s="164"/>
      <c r="AT283" s="159" t="s">
        <v>157</v>
      </c>
      <c r="AU283" s="159" t="s">
        <v>88</v>
      </c>
      <c r="AV283" s="13" t="s">
        <v>88</v>
      </c>
      <c r="AW283" s="13" t="s">
        <v>34</v>
      </c>
      <c r="AX283" s="13" t="s">
        <v>78</v>
      </c>
      <c r="AY283" s="159" t="s">
        <v>147</v>
      </c>
    </row>
    <row r="284" spans="2:65" s="14" customFormat="1" ht="11.25" x14ac:dyDescent="0.2">
      <c r="B284" s="165"/>
      <c r="D284" s="152" t="s">
        <v>157</v>
      </c>
      <c r="E284" s="166" t="s">
        <v>1</v>
      </c>
      <c r="F284" s="167" t="s">
        <v>160</v>
      </c>
      <c r="H284" s="168">
        <v>0.4</v>
      </c>
      <c r="I284" s="169"/>
      <c r="L284" s="165"/>
      <c r="M284" s="170"/>
      <c r="T284" s="171"/>
      <c r="AT284" s="166" t="s">
        <v>157</v>
      </c>
      <c r="AU284" s="166" t="s">
        <v>88</v>
      </c>
      <c r="AV284" s="14" t="s">
        <v>153</v>
      </c>
      <c r="AW284" s="14" t="s">
        <v>34</v>
      </c>
      <c r="AX284" s="14" t="s">
        <v>86</v>
      </c>
      <c r="AY284" s="166" t="s">
        <v>147</v>
      </c>
    </row>
    <row r="285" spans="2:65" s="1" customFormat="1" ht="24.2" customHeight="1" x14ac:dyDescent="0.2">
      <c r="B285" s="32"/>
      <c r="C285" s="133" t="s">
        <v>346</v>
      </c>
      <c r="D285" s="133" t="s">
        <v>149</v>
      </c>
      <c r="E285" s="134" t="s">
        <v>347</v>
      </c>
      <c r="F285" s="135" t="s">
        <v>348</v>
      </c>
      <c r="G285" s="136" t="s">
        <v>163</v>
      </c>
      <c r="H285" s="137">
        <v>11.9</v>
      </c>
      <c r="I285" s="138"/>
      <c r="J285" s="139">
        <f>ROUND(I285*H285,2)</f>
        <v>0</v>
      </c>
      <c r="K285" s="140"/>
      <c r="L285" s="32"/>
      <c r="M285" s="141" t="s">
        <v>1</v>
      </c>
      <c r="N285" s="142" t="s">
        <v>43</v>
      </c>
      <c r="P285" s="143">
        <f>O285*H285</f>
        <v>0</v>
      </c>
      <c r="Q285" s="143">
        <v>2.0000000000000001E-4</v>
      </c>
      <c r="R285" s="143">
        <f>Q285*H285</f>
        <v>2.3800000000000002E-3</v>
      </c>
      <c r="S285" s="143">
        <v>0</v>
      </c>
      <c r="T285" s="144">
        <f>S285*H285</f>
        <v>0</v>
      </c>
      <c r="AR285" s="145" t="s">
        <v>153</v>
      </c>
      <c r="AT285" s="145" t="s">
        <v>149</v>
      </c>
      <c r="AU285" s="145" t="s">
        <v>88</v>
      </c>
      <c r="AY285" s="17" t="s">
        <v>147</v>
      </c>
      <c r="BE285" s="146">
        <f>IF(N285="základní",J285,0)</f>
        <v>0</v>
      </c>
      <c r="BF285" s="146">
        <f>IF(N285="snížená",J285,0)</f>
        <v>0</v>
      </c>
      <c r="BG285" s="146">
        <f>IF(N285="zákl. přenesená",J285,0)</f>
        <v>0</v>
      </c>
      <c r="BH285" s="146">
        <f>IF(N285="sníž. přenesená",J285,0)</f>
        <v>0</v>
      </c>
      <c r="BI285" s="146">
        <f>IF(N285="nulová",J285,0)</f>
        <v>0</v>
      </c>
      <c r="BJ285" s="17" t="s">
        <v>86</v>
      </c>
      <c r="BK285" s="146">
        <f>ROUND(I285*H285,2)</f>
        <v>0</v>
      </c>
      <c r="BL285" s="17" t="s">
        <v>153</v>
      </c>
      <c r="BM285" s="145" t="s">
        <v>349</v>
      </c>
    </row>
    <row r="286" spans="2:65" s="1" customFormat="1" ht="11.25" x14ac:dyDescent="0.2">
      <c r="B286" s="32"/>
      <c r="D286" s="147" t="s">
        <v>155</v>
      </c>
      <c r="F286" s="148" t="s">
        <v>350</v>
      </c>
      <c r="I286" s="149"/>
      <c r="L286" s="32"/>
      <c r="M286" s="150"/>
      <c r="T286" s="56"/>
      <c r="AT286" s="17" t="s">
        <v>155</v>
      </c>
      <c r="AU286" s="17" t="s">
        <v>88</v>
      </c>
    </row>
    <row r="287" spans="2:65" s="12" customFormat="1" ht="22.5" x14ac:dyDescent="0.2">
      <c r="B287" s="151"/>
      <c r="D287" s="152" t="s">
        <v>157</v>
      </c>
      <c r="E287" s="153" t="s">
        <v>1</v>
      </c>
      <c r="F287" s="154" t="s">
        <v>351</v>
      </c>
      <c r="H287" s="153" t="s">
        <v>1</v>
      </c>
      <c r="I287" s="155"/>
      <c r="L287" s="151"/>
      <c r="M287" s="156"/>
      <c r="T287" s="157"/>
      <c r="AT287" s="153" t="s">
        <v>157</v>
      </c>
      <c r="AU287" s="153" t="s">
        <v>88</v>
      </c>
      <c r="AV287" s="12" t="s">
        <v>86</v>
      </c>
      <c r="AW287" s="12" t="s">
        <v>34</v>
      </c>
      <c r="AX287" s="12" t="s">
        <v>78</v>
      </c>
      <c r="AY287" s="153" t="s">
        <v>147</v>
      </c>
    </row>
    <row r="288" spans="2:65" s="13" customFormat="1" ht="11.25" x14ac:dyDescent="0.2">
      <c r="B288" s="158"/>
      <c r="D288" s="152" t="s">
        <v>157</v>
      </c>
      <c r="E288" s="159" t="s">
        <v>1</v>
      </c>
      <c r="F288" s="160" t="s">
        <v>352</v>
      </c>
      <c r="H288" s="161">
        <v>2.38</v>
      </c>
      <c r="I288" s="162"/>
      <c r="L288" s="158"/>
      <c r="M288" s="163"/>
      <c r="T288" s="164"/>
      <c r="AT288" s="159" t="s">
        <v>157</v>
      </c>
      <c r="AU288" s="159" t="s">
        <v>88</v>
      </c>
      <c r="AV288" s="13" t="s">
        <v>88</v>
      </c>
      <c r="AW288" s="13" t="s">
        <v>34</v>
      </c>
      <c r="AX288" s="13" t="s">
        <v>78</v>
      </c>
      <c r="AY288" s="159" t="s">
        <v>147</v>
      </c>
    </row>
    <row r="289" spans="2:65" s="13" customFormat="1" ht="11.25" x14ac:dyDescent="0.2">
      <c r="B289" s="158"/>
      <c r="D289" s="152" t="s">
        <v>157</v>
      </c>
      <c r="E289" s="159" t="s">
        <v>1</v>
      </c>
      <c r="F289" s="160" t="s">
        <v>353</v>
      </c>
      <c r="H289" s="161">
        <v>9.52</v>
      </c>
      <c r="I289" s="162"/>
      <c r="L289" s="158"/>
      <c r="M289" s="163"/>
      <c r="T289" s="164"/>
      <c r="AT289" s="159" t="s">
        <v>157</v>
      </c>
      <c r="AU289" s="159" t="s">
        <v>88</v>
      </c>
      <c r="AV289" s="13" t="s">
        <v>88</v>
      </c>
      <c r="AW289" s="13" t="s">
        <v>34</v>
      </c>
      <c r="AX289" s="13" t="s">
        <v>78</v>
      </c>
      <c r="AY289" s="159" t="s">
        <v>147</v>
      </c>
    </row>
    <row r="290" spans="2:65" s="14" customFormat="1" ht="11.25" x14ac:dyDescent="0.2">
      <c r="B290" s="165"/>
      <c r="D290" s="152" t="s">
        <v>157</v>
      </c>
      <c r="E290" s="166" t="s">
        <v>1</v>
      </c>
      <c r="F290" s="167" t="s">
        <v>160</v>
      </c>
      <c r="H290" s="168">
        <v>11.9</v>
      </c>
      <c r="I290" s="169"/>
      <c r="L290" s="165"/>
      <c r="M290" s="170"/>
      <c r="T290" s="171"/>
      <c r="AT290" s="166" t="s">
        <v>157</v>
      </c>
      <c r="AU290" s="166" t="s">
        <v>88</v>
      </c>
      <c r="AV290" s="14" t="s">
        <v>153</v>
      </c>
      <c r="AW290" s="14" t="s">
        <v>34</v>
      </c>
      <c r="AX290" s="14" t="s">
        <v>86</v>
      </c>
      <c r="AY290" s="166" t="s">
        <v>147</v>
      </c>
    </row>
    <row r="291" spans="2:65" s="11" customFormat="1" ht="22.9" customHeight="1" x14ac:dyDescent="0.2">
      <c r="B291" s="121"/>
      <c r="D291" s="122" t="s">
        <v>77</v>
      </c>
      <c r="E291" s="131" t="s">
        <v>153</v>
      </c>
      <c r="F291" s="131" t="s">
        <v>354</v>
      </c>
      <c r="I291" s="124"/>
      <c r="J291" s="132">
        <f>BK291</f>
        <v>0</v>
      </c>
      <c r="L291" s="121"/>
      <c r="M291" s="126"/>
      <c r="P291" s="127">
        <f>SUM(P292:P319)</f>
        <v>0</v>
      </c>
      <c r="R291" s="127">
        <f>SUM(R292:R319)</f>
        <v>2.3779503900000001</v>
      </c>
      <c r="T291" s="128">
        <f>SUM(T292:T319)</f>
        <v>0</v>
      </c>
      <c r="AR291" s="122" t="s">
        <v>86</v>
      </c>
      <c r="AT291" s="129" t="s">
        <v>77</v>
      </c>
      <c r="AU291" s="129" t="s">
        <v>86</v>
      </c>
      <c r="AY291" s="122" t="s">
        <v>147</v>
      </c>
      <c r="BK291" s="130">
        <f>SUM(BK292:BK319)</f>
        <v>0</v>
      </c>
    </row>
    <row r="292" spans="2:65" s="1" customFormat="1" ht="21.75" customHeight="1" x14ac:dyDescent="0.2">
      <c r="B292" s="32"/>
      <c r="C292" s="133" t="s">
        <v>355</v>
      </c>
      <c r="D292" s="133" t="s">
        <v>149</v>
      </c>
      <c r="E292" s="134" t="s">
        <v>356</v>
      </c>
      <c r="F292" s="135" t="s">
        <v>357</v>
      </c>
      <c r="G292" s="136" t="s">
        <v>170</v>
      </c>
      <c r="H292" s="137">
        <v>0.91800000000000004</v>
      </c>
      <c r="I292" s="138"/>
      <c r="J292" s="139">
        <f>ROUND(I292*H292,2)</f>
        <v>0</v>
      </c>
      <c r="K292" s="140"/>
      <c r="L292" s="32"/>
      <c r="M292" s="141" t="s">
        <v>1</v>
      </c>
      <c r="N292" s="142" t="s">
        <v>43</v>
      </c>
      <c r="P292" s="143">
        <f>O292*H292</f>
        <v>0</v>
      </c>
      <c r="Q292" s="143">
        <v>2.5020099999999998</v>
      </c>
      <c r="R292" s="143">
        <f>Q292*H292</f>
        <v>2.29684518</v>
      </c>
      <c r="S292" s="143">
        <v>0</v>
      </c>
      <c r="T292" s="144">
        <f>S292*H292</f>
        <v>0</v>
      </c>
      <c r="AR292" s="145" t="s">
        <v>153</v>
      </c>
      <c r="AT292" s="145" t="s">
        <v>149</v>
      </c>
      <c r="AU292" s="145" t="s">
        <v>88</v>
      </c>
      <c r="AY292" s="17" t="s">
        <v>147</v>
      </c>
      <c r="BE292" s="146">
        <f>IF(N292="základní",J292,0)</f>
        <v>0</v>
      </c>
      <c r="BF292" s="146">
        <f>IF(N292="snížená",J292,0)</f>
        <v>0</v>
      </c>
      <c r="BG292" s="146">
        <f>IF(N292="zákl. přenesená",J292,0)</f>
        <v>0</v>
      </c>
      <c r="BH292" s="146">
        <f>IF(N292="sníž. přenesená",J292,0)</f>
        <v>0</v>
      </c>
      <c r="BI292" s="146">
        <f>IF(N292="nulová",J292,0)</f>
        <v>0</v>
      </c>
      <c r="BJ292" s="17" t="s">
        <v>86</v>
      </c>
      <c r="BK292" s="146">
        <f>ROUND(I292*H292,2)</f>
        <v>0</v>
      </c>
      <c r="BL292" s="17" t="s">
        <v>153</v>
      </c>
      <c r="BM292" s="145" t="s">
        <v>358</v>
      </c>
    </row>
    <row r="293" spans="2:65" s="1" customFormat="1" ht="11.25" x14ac:dyDescent="0.2">
      <c r="B293" s="32"/>
      <c r="D293" s="147" t="s">
        <v>155</v>
      </c>
      <c r="F293" s="148" t="s">
        <v>359</v>
      </c>
      <c r="I293" s="149"/>
      <c r="L293" s="32"/>
      <c r="M293" s="150"/>
      <c r="T293" s="56"/>
      <c r="AT293" s="17" t="s">
        <v>155</v>
      </c>
      <c r="AU293" s="17" t="s">
        <v>88</v>
      </c>
    </row>
    <row r="294" spans="2:65" s="13" customFormat="1" ht="11.25" x14ac:dyDescent="0.2">
      <c r="B294" s="158"/>
      <c r="D294" s="152" t="s">
        <v>157</v>
      </c>
      <c r="E294" s="159" t="s">
        <v>1</v>
      </c>
      <c r="F294" s="160" t="s">
        <v>360</v>
      </c>
      <c r="H294" s="161">
        <v>0.91800000000000004</v>
      </c>
      <c r="I294" s="162"/>
      <c r="L294" s="158"/>
      <c r="M294" s="163"/>
      <c r="T294" s="164"/>
      <c r="AT294" s="159" t="s">
        <v>157</v>
      </c>
      <c r="AU294" s="159" t="s">
        <v>88</v>
      </c>
      <c r="AV294" s="13" t="s">
        <v>88</v>
      </c>
      <c r="AW294" s="13" t="s">
        <v>34</v>
      </c>
      <c r="AX294" s="13" t="s">
        <v>78</v>
      </c>
      <c r="AY294" s="159" t="s">
        <v>147</v>
      </c>
    </row>
    <row r="295" spans="2:65" s="14" customFormat="1" ht="11.25" x14ac:dyDescent="0.2">
      <c r="B295" s="165"/>
      <c r="D295" s="152" t="s">
        <v>157</v>
      </c>
      <c r="E295" s="166" t="s">
        <v>1</v>
      </c>
      <c r="F295" s="167" t="s">
        <v>160</v>
      </c>
      <c r="H295" s="168">
        <v>0.91800000000000004</v>
      </c>
      <c r="I295" s="169"/>
      <c r="L295" s="165"/>
      <c r="M295" s="170"/>
      <c r="T295" s="171"/>
      <c r="AT295" s="166" t="s">
        <v>157</v>
      </c>
      <c r="AU295" s="166" t="s">
        <v>88</v>
      </c>
      <c r="AV295" s="14" t="s">
        <v>153</v>
      </c>
      <c r="AW295" s="14" t="s">
        <v>34</v>
      </c>
      <c r="AX295" s="14" t="s">
        <v>86</v>
      </c>
      <c r="AY295" s="166" t="s">
        <v>147</v>
      </c>
    </row>
    <row r="296" spans="2:65" s="1" customFormat="1" ht="24.2" customHeight="1" x14ac:dyDescent="0.2">
      <c r="B296" s="32"/>
      <c r="C296" s="133" t="s">
        <v>361</v>
      </c>
      <c r="D296" s="133" t="s">
        <v>149</v>
      </c>
      <c r="E296" s="134" t="s">
        <v>362</v>
      </c>
      <c r="F296" s="135" t="s">
        <v>363</v>
      </c>
      <c r="G296" s="136" t="s">
        <v>152</v>
      </c>
      <c r="H296" s="137">
        <v>4.3959999999999999</v>
      </c>
      <c r="I296" s="138"/>
      <c r="J296" s="139">
        <f>ROUND(I296*H296,2)</f>
        <v>0</v>
      </c>
      <c r="K296" s="140"/>
      <c r="L296" s="32"/>
      <c r="M296" s="141" t="s">
        <v>1</v>
      </c>
      <c r="N296" s="142" t="s">
        <v>43</v>
      </c>
      <c r="P296" s="143">
        <f>O296*H296</f>
        <v>0</v>
      </c>
      <c r="Q296" s="143">
        <v>5.3299999999999997E-3</v>
      </c>
      <c r="R296" s="143">
        <f>Q296*H296</f>
        <v>2.3430679999999999E-2</v>
      </c>
      <c r="S296" s="143">
        <v>0</v>
      </c>
      <c r="T296" s="144">
        <f>S296*H296</f>
        <v>0</v>
      </c>
      <c r="AR296" s="145" t="s">
        <v>153</v>
      </c>
      <c r="AT296" s="145" t="s">
        <v>149</v>
      </c>
      <c r="AU296" s="145" t="s">
        <v>88</v>
      </c>
      <c r="AY296" s="17" t="s">
        <v>147</v>
      </c>
      <c r="BE296" s="146">
        <f>IF(N296="základní",J296,0)</f>
        <v>0</v>
      </c>
      <c r="BF296" s="146">
        <f>IF(N296="snížená",J296,0)</f>
        <v>0</v>
      </c>
      <c r="BG296" s="146">
        <f>IF(N296="zákl. přenesená",J296,0)</f>
        <v>0</v>
      </c>
      <c r="BH296" s="146">
        <f>IF(N296="sníž. přenesená",J296,0)</f>
        <v>0</v>
      </c>
      <c r="BI296" s="146">
        <f>IF(N296="nulová",J296,0)</f>
        <v>0</v>
      </c>
      <c r="BJ296" s="17" t="s">
        <v>86</v>
      </c>
      <c r="BK296" s="146">
        <f>ROUND(I296*H296,2)</f>
        <v>0</v>
      </c>
      <c r="BL296" s="17" t="s">
        <v>153</v>
      </c>
      <c r="BM296" s="145" t="s">
        <v>364</v>
      </c>
    </row>
    <row r="297" spans="2:65" s="1" customFormat="1" ht="11.25" x14ac:dyDescent="0.2">
      <c r="B297" s="32"/>
      <c r="D297" s="147" t="s">
        <v>155</v>
      </c>
      <c r="F297" s="148" t="s">
        <v>365</v>
      </c>
      <c r="I297" s="149"/>
      <c r="L297" s="32"/>
      <c r="M297" s="150"/>
      <c r="T297" s="56"/>
      <c r="AT297" s="17" t="s">
        <v>155</v>
      </c>
      <c r="AU297" s="17" t="s">
        <v>88</v>
      </c>
    </row>
    <row r="298" spans="2:65" s="13" customFormat="1" ht="11.25" x14ac:dyDescent="0.2">
      <c r="B298" s="158"/>
      <c r="D298" s="152" t="s">
        <v>157</v>
      </c>
      <c r="E298" s="159" t="s">
        <v>1</v>
      </c>
      <c r="F298" s="160" t="s">
        <v>366</v>
      </c>
      <c r="H298" s="161">
        <v>3.1459999999999999</v>
      </c>
      <c r="I298" s="162"/>
      <c r="L298" s="158"/>
      <c r="M298" s="163"/>
      <c r="T298" s="164"/>
      <c r="AT298" s="159" t="s">
        <v>157</v>
      </c>
      <c r="AU298" s="159" t="s">
        <v>88</v>
      </c>
      <c r="AV298" s="13" t="s">
        <v>88</v>
      </c>
      <c r="AW298" s="13" t="s">
        <v>34</v>
      </c>
      <c r="AX298" s="13" t="s">
        <v>78</v>
      </c>
      <c r="AY298" s="159" t="s">
        <v>147</v>
      </c>
    </row>
    <row r="299" spans="2:65" s="13" customFormat="1" ht="11.25" x14ac:dyDescent="0.2">
      <c r="B299" s="158"/>
      <c r="D299" s="152" t="s">
        <v>157</v>
      </c>
      <c r="E299" s="159" t="s">
        <v>1</v>
      </c>
      <c r="F299" s="160" t="s">
        <v>367</v>
      </c>
      <c r="H299" s="161">
        <v>7.8E-2</v>
      </c>
      <c r="I299" s="162"/>
      <c r="L299" s="158"/>
      <c r="M299" s="163"/>
      <c r="T299" s="164"/>
      <c r="AT299" s="159" t="s">
        <v>157</v>
      </c>
      <c r="AU299" s="159" t="s">
        <v>88</v>
      </c>
      <c r="AV299" s="13" t="s">
        <v>88</v>
      </c>
      <c r="AW299" s="13" t="s">
        <v>34</v>
      </c>
      <c r="AX299" s="13" t="s">
        <v>78</v>
      </c>
      <c r="AY299" s="159" t="s">
        <v>147</v>
      </c>
    </row>
    <row r="300" spans="2:65" s="13" customFormat="1" ht="11.25" x14ac:dyDescent="0.2">
      <c r="B300" s="158"/>
      <c r="D300" s="152" t="s">
        <v>157</v>
      </c>
      <c r="E300" s="159" t="s">
        <v>1</v>
      </c>
      <c r="F300" s="160" t="s">
        <v>368</v>
      </c>
      <c r="H300" s="161">
        <v>1.1719999999999999</v>
      </c>
      <c r="I300" s="162"/>
      <c r="L300" s="158"/>
      <c r="M300" s="163"/>
      <c r="T300" s="164"/>
      <c r="AT300" s="159" t="s">
        <v>157</v>
      </c>
      <c r="AU300" s="159" t="s">
        <v>88</v>
      </c>
      <c r="AV300" s="13" t="s">
        <v>88</v>
      </c>
      <c r="AW300" s="13" t="s">
        <v>34</v>
      </c>
      <c r="AX300" s="13" t="s">
        <v>78</v>
      </c>
      <c r="AY300" s="159" t="s">
        <v>147</v>
      </c>
    </row>
    <row r="301" spans="2:65" s="14" customFormat="1" ht="11.25" x14ac:dyDescent="0.2">
      <c r="B301" s="165"/>
      <c r="D301" s="152" t="s">
        <v>157</v>
      </c>
      <c r="E301" s="166" t="s">
        <v>1</v>
      </c>
      <c r="F301" s="167" t="s">
        <v>160</v>
      </c>
      <c r="H301" s="168">
        <v>4.3959999999999999</v>
      </c>
      <c r="I301" s="169"/>
      <c r="L301" s="165"/>
      <c r="M301" s="170"/>
      <c r="T301" s="171"/>
      <c r="AT301" s="166" t="s">
        <v>157</v>
      </c>
      <c r="AU301" s="166" t="s">
        <v>88</v>
      </c>
      <c r="AV301" s="14" t="s">
        <v>153</v>
      </c>
      <c r="AW301" s="14" t="s">
        <v>34</v>
      </c>
      <c r="AX301" s="14" t="s">
        <v>86</v>
      </c>
      <c r="AY301" s="166" t="s">
        <v>147</v>
      </c>
    </row>
    <row r="302" spans="2:65" s="1" customFormat="1" ht="24.2" customHeight="1" x14ac:dyDescent="0.2">
      <c r="B302" s="32"/>
      <c r="C302" s="133" t="s">
        <v>369</v>
      </c>
      <c r="D302" s="133" t="s">
        <v>149</v>
      </c>
      <c r="E302" s="134" t="s">
        <v>370</v>
      </c>
      <c r="F302" s="135" t="s">
        <v>371</v>
      </c>
      <c r="G302" s="136" t="s">
        <v>152</v>
      </c>
      <c r="H302" s="137">
        <v>4.3959999999999999</v>
      </c>
      <c r="I302" s="138"/>
      <c r="J302" s="139">
        <f>ROUND(I302*H302,2)</f>
        <v>0</v>
      </c>
      <c r="K302" s="140"/>
      <c r="L302" s="32"/>
      <c r="M302" s="141" t="s">
        <v>1</v>
      </c>
      <c r="N302" s="142" t="s">
        <v>43</v>
      </c>
      <c r="P302" s="143">
        <f>O302*H302</f>
        <v>0</v>
      </c>
      <c r="Q302" s="143">
        <v>0</v>
      </c>
      <c r="R302" s="143">
        <f>Q302*H302</f>
        <v>0</v>
      </c>
      <c r="S302" s="143">
        <v>0</v>
      </c>
      <c r="T302" s="144">
        <f>S302*H302</f>
        <v>0</v>
      </c>
      <c r="AR302" s="145" t="s">
        <v>153</v>
      </c>
      <c r="AT302" s="145" t="s">
        <v>149</v>
      </c>
      <c r="AU302" s="145" t="s">
        <v>88</v>
      </c>
      <c r="AY302" s="17" t="s">
        <v>147</v>
      </c>
      <c r="BE302" s="146">
        <f>IF(N302="základní",J302,0)</f>
        <v>0</v>
      </c>
      <c r="BF302" s="146">
        <f>IF(N302="snížená",J302,0)</f>
        <v>0</v>
      </c>
      <c r="BG302" s="146">
        <f>IF(N302="zákl. přenesená",J302,0)</f>
        <v>0</v>
      </c>
      <c r="BH302" s="146">
        <f>IF(N302="sníž. přenesená",J302,0)</f>
        <v>0</v>
      </c>
      <c r="BI302" s="146">
        <f>IF(N302="nulová",J302,0)</f>
        <v>0</v>
      </c>
      <c r="BJ302" s="17" t="s">
        <v>86</v>
      </c>
      <c r="BK302" s="146">
        <f>ROUND(I302*H302,2)</f>
        <v>0</v>
      </c>
      <c r="BL302" s="17" t="s">
        <v>153</v>
      </c>
      <c r="BM302" s="145" t="s">
        <v>372</v>
      </c>
    </row>
    <row r="303" spans="2:65" s="1" customFormat="1" ht="11.25" x14ac:dyDescent="0.2">
      <c r="B303" s="32"/>
      <c r="D303" s="147" t="s">
        <v>155</v>
      </c>
      <c r="F303" s="148" t="s">
        <v>373</v>
      </c>
      <c r="I303" s="149"/>
      <c r="L303" s="32"/>
      <c r="M303" s="150"/>
      <c r="T303" s="56"/>
      <c r="AT303" s="17" t="s">
        <v>155</v>
      </c>
      <c r="AU303" s="17" t="s">
        <v>88</v>
      </c>
    </row>
    <row r="304" spans="2:65" s="1" customFormat="1" ht="24.2" customHeight="1" x14ac:dyDescent="0.2">
      <c r="B304" s="32"/>
      <c r="C304" s="133" t="s">
        <v>374</v>
      </c>
      <c r="D304" s="133" t="s">
        <v>149</v>
      </c>
      <c r="E304" s="134" t="s">
        <v>375</v>
      </c>
      <c r="F304" s="135" t="s">
        <v>376</v>
      </c>
      <c r="G304" s="136" t="s">
        <v>152</v>
      </c>
      <c r="H304" s="137">
        <v>3.2240000000000002</v>
      </c>
      <c r="I304" s="138"/>
      <c r="J304" s="139">
        <f>ROUND(I304*H304,2)</f>
        <v>0</v>
      </c>
      <c r="K304" s="140"/>
      <c r="L304" s="32"/>
      <c r="M304" s="141" t="s">
        <v>1</v>
      </c>
      <c r="N304" s="142" t="s">
        <v>43</v>
      </c>
      <c r="P304" s="143">
        <f>O304*H304</f>
        <v>0</v>
      </c>
      <c r="Q304" s="143">
        <v>8.8000000000000003E-4</v>
      </c>
      <c r="R304" s="143">
        <f>Q304*H304</f>
        <v>2.8371200000000003E-3</v>
      </c>
      <c r="S304" s="143">
        <v>0</v>
      </c>
      <c r="T304" s="144">
        <f>S304*H304</f>
        <v>0</v>
      </c>
      <c r="AR304" s="145" t="s">
        <v>153</v>
      </c>
      <c r="AT304" s="145" t="s">
        <v>149</v>
      </c>
      <c r="AU304" s="145" t="s">
        <v>88</v>
      </c>
      <c r="AY304" s="17" t="s">
        <v>147</v>
      </c>
      <c r="BE304" s="146">
        <f>IF(N304="základní",J304,0)</f>
        <v>0</v>
      </c>
      <c r="BF304" s="146">
        <f>IF(N304="snížená",J304,0)</f>
        <v>0</v>
      </c>
      <c r="BG304" s="146">
        <f>IF(N304="zákl. přenesená",J304,0)</f>
        <v>0</v>
      </c>
      <c r="BH304" s="146">
        <f>IF(N304="sníž. přenesená",J304,0)</f>
        <v>0</v>
      </c>
      <c r="BI304" s="146">
        <f>IF(N304="nulová",J304,0)</f>
        <v>0</v>
      </c>
      <c r="BJ304" s="17" t="s">
        <v>86</v>
      </c>
      <c r="BK304" s="146">
        <f>ROUND(I304*H304,2)</f>
        <v>0</v>
      </c>
      <c r="BL304" s="17" t="s">
        <v>153</v>
      </c>
      <c r="BM304" s="145" t="s">
        <v>377</v>
      </c>
    </row>
    <row r="305" spans="2:65" s="1" customFormat="1" ht="11.25" x14ac:dyDescent="0.2">
      <c r="B305" s="32"/>
      <c r="D305" s="147" t="s">
        <v>155</v>
      </c>
      <c r="F305" s="148" t="s">
        <v>378</v>
      </c>
      <c r="I305" s="149"/>
      <c r="L305" s="32"/>
      <c r="M305" s="150"/>
      <c r="T305" s="56"/>
      <c r="AT305" s="17" t="s">
        <v>155</v>
      </c>
      <c r="AU305" s="17" t="s">
        <v>88</v>
      </c>
    </row>
    <row r="306" spans="2:65" s="13" customFormat="1" ht="11.25" x14ac:dyDescent="0.2">
      <c r="B306" s="158"/>
      <c r="D306" s="152" t="s">
        <v>157</v>
      </c>
      <c r="E306" s="159" t="s">
        <v>1</v>
      </c>
      <c r="F306" s="160" t="s">
        <v>366</v>
      </c>
      <c r="H306" s="161">
        <v>3.1459999999999999</v>
      </c>
      <c r="I306" s="162"/>
      <c r="L306" s="158"/>
      <c r="M306" s="163"/>
      <c r="T306" s="164"/>
      <c r="AT306" s="159" t="s">
        <v>157</v>
      </c>
      <c r="AU306" s="159" t="s">
        <v>88</v>
      </c>
      <c r="AV306" s="13" t="s">
        <v>88</v>
      </c>
      <c r="AW306" s="13" t="s">
        <v>34</v>
      </c>
      <c r="AX306" s="13" t="s">
        <v>78</v>
      </c>
      <c r="AY306" s="159" t="s">
        <v>147</v>
      </c>
    </row>
    <row r="307" spans="2:65" s="13" customFormat="1" ht="11.25" x14ac:dyDescent="0.2">
      <c r="B307" s="158"/>
      <c r="D307" s="152" t="s">
        <v>157</v>
      </c>
      <c r="E307" s="159" t="s">
        <v>1</v>
      </c>
      <c r="F307" s="160" t="s">
        <v>367</v>
      </c>
      <c r="H307" s="161">
        <v>7.8E-2</v>
      </c>
      <c r="I307" s="162"/>
      <c r="L307" s="158"/>
      <c r="M307" s="163"/>
      <c r="T307" s="164"/>
      <c r="AT307" s="159" t="s">
        <v>157</v>
      </c>
      <c r="AU307" s="159" t="s">
        <v>88</v>
      </c>
      <c r="AV307" s="13" t="s">
        <v>88</v>
      </c>
      <c r="AW307" s="13" t="s">
        <v>34</v>
      </c>
      <c r="AX307" s="13" t="s">
        <v>78</v>
      </c>
      <c r="AY307" s="159" t="s">
        <v>147</v>
      </c>
    </row>
    <row r="308" spans="2:65" s="14" customFormat="1" ht="11.25" x14ac:dyDescent="0.2">
      <c r="B308" s="165"/>
      <c r="D308" s="152" t="s">
        <v>157</v>
      </c>
      <c r="E308" s="166" t="s">
        <v>1</v>
      </c>
      <c r="F308" s="167" t="s">
        <v>160</v>
      </c>
      <c r="H308" s="168">
        <v>3.2240000000000002</v>
      </c>
      <c r="I308" s="169"/>
      <c r="L308" s="165"/>
      <c r="M308" s="170"/>
      <c r="T308" s="171"/>
      <c r="AT308" s="166" t="s">
        <v>157</v>
      </c>
      <c r="AU308" s="166" t="s">
        <v>88</v>
      </c>
      <c r="AV308" s="14" t="s">
        <v>153</v>
      </c>
      <c r="AW308" s="14" t="s">
        <v>34</v>
      </c>
      <c r="AX308" s="14" t="s">
        <v>86</v>
      </c>
      <c r="AY308" s="166" t="s">
        <v>147</v>
      </c>
    </row>
    <row r="309" spans="2:65" s="1" customFormat="1" ht="24.2" customHeight="1" x14ac:dyDescent="0.2">
      <c r="B309" s="32"/>
      <c r="C309" s="133" t="s">
        <v>379</v>
      </c>
      <c r="D309" s="133" t="s">
        <v>149</v>
      </c>
      <c r="E309" s="134" t="s">
        <v>380</v>
      </c>
      <c r="F309" s="135" t="s">
        <v>381</v>
      </c>
      <c r="G309" s="136" t="s">
        <v>152</v>
      </c>
      <c r="H309" s="137">
        <v>3.2240000000000002</v>
      </c>
      <c r="I309" s="138"/>
      <c r="J309" s="139">
        <f>ROUND(I309*H309,2)</f>
        <v>0</v>
      </c>
      <c r="K309" s="140"/>
      <c r="L309" s="32"/>
      <c r="M309" s="141" t="s">
        <v>1</v>
      </c>
      <c r="N309" s="142" t="s">
        <v>43</v>
      </c>
      <c r="P309" s="143">
        <f>O309*H309</f>
        <v>0</v>
      </c>
      <c r="Q309" s="143">
        <v>0</v>
      </c>
      <c r="R309" s="143">
        <f>Q309*H309</f>
        <v>0</v>
      </c>
      <c r="S309" s="143">
        <v>0</v>
      </c>
      <c r="T309" s="144">
        <f>S309*H309</f>
        <v>0</v>
      </c>
      <c r="AR309" s="145" t="s">
        <v>153</v>
      </c>
      <c r="AT309" s="145" t="s">
        <v>149</v>
      </c>
      <c r="AU309" s="145" t="s">
        <v>88</v>
      </c>
      <c r="AY309" s="17" t="s">
        <v>147</v>
      </c>
      <c r="BE309" s="146">
        <f>IF(N309="základní",J309,0)</f>
        <v>0</v>
      </c>
      <c r="BF309" s="146">
        <f>IF(N309="snížená",J309,0)</f>
        <v>0</v>
      </c>
      <c r="BG309" s="146">
        <f>IF(N309="zákl. přenesená",J309,0)</f>
        <v>0</v>
      </c>
      <c r="BH309" s="146">
        <f>IF(N309="sníž. přenesená",J309,0)</f>
        <v>0</v>
      </c>
      <c r="BI309" s="146">
        <f>IF(N309="nulová",J309,0)</f>
        <v>0</v>
      </c>
      <c r="BJ309" s="17" t="s">
        <v>86</v>
      </c>
      <c r="BK309" s="146">
        <f>ROUND(I309*H309,2)</f>
        <v>0</v>
      </c>
      <c r="BL309" s="17" t="s">
        <v>153</v>
      </c>
      <c r="BM309" s="145" t="s">
        <v>382</v>
      </c>
    </row>
    <row r="310" spans="2:65" s="1" customFormat="1" ht="11.25" x14ac:dyDescent="0.2">
      <c r="B310" s="32"/>
      <c r="D310" s="147" t="s">
        <v>155</v>
      </c>
      <c r="F310" s="148" t="s">
        <v>383</v>
      </c>
      <c r="I310" s="149"/>
      <c r="L310" s="32"/>
      <c r="M310" s="150"/>
      <c r="T310" s="56"/>
      <c r="AT310" s="17" t="s">
        <v>155</v>
      </c>
      <c r="AU310" s="17" t="s">
        <v>88</v>
      </c>
    </row>
    <row r="311" spans="2:65" s="1" customFormat="1" ht="24.2" customHeight="1" x14ac:dyDescent="0.2">
      <c r="B311" s="32"/>
      <c r="C311" s="133" t="s">
        <v>384</v>
      </c>
      <c r="D311" s="133" t="s">
        <v>149</v>
      </c>
      <c r="E311" s="134" t="s">
        <v>385</v>
      </c>
      <c r="F311" s="135" t="s">
        <v>386</v>
      </c>
      <c r="G311" s="136" t="s">
        <v>205</v>
      </c>
      <c r="H311" s="137">
        <v>4.9000000000000002E-2</v>
      </c>
      <c r="I311" s="138"/>
      <c r="J311" s="139">
        <f>ROUND(I311*H311,2)</f>
        <v>0</v>
      </c>
      <c r="K311" s="140"/>
      <c r="L311" s="32"/>
      <c r="M311" s="141" t="s">
        <v>1</v>
      </c>
      <c r="N311" s="142" t="s">
        <v>43</v>
      </c>
      <c r="P311" s="143">
        <f>O311*H311</f>
        <v>0</v>
      </c>
      <c r="Q311" s="143">
        <v>1.7090000000000001E-2</v>
      </c>
      <c r="R311" s="143">
        <f>Q311*H311</f>
        <v>8.3741000000000013E-4</v>
      </c>
      <c r="S311" s="143">
        <v>0</v>
      </c>
      <c r="T311" s="144">
        <f>S311*H311</f>
        <v>0</v>
      </c>
      <c r="AR311" s="145" t="s">
        <v>153</v>
      </c>
      <c r="AT311" s="145" t="s">
        <v>149</v>
      </c>
      <c r="AU311" s="145" t="s">
        <v>88</v>
      </c>
      <c r="AY311" s="17" t="s">
        <v>147</v>
      </c>
      <c r="BE311" s="146">
        <f>IF(N311="základní",J311,0)</f>
        <v>0</v>
      </c>
      <c r="BF311" s="146">
        <f>IF(N311="snížená",J311,0)</f>
        <v>0</v>
      </c>
      <c r="BG311" s="146">
        <f>IF(N311="zákl. přenesená",J311,0)</f>
        <v>0</v>
      </c>
      <c r="BH311" s="146">
        <f>IF(N311="sníž. přenesená",J311,0)</f>
        <v>0</v>
      </c>
      <c r="BI311" s="146">
        <f>IF(N311="nulová",J311,0)</f>
        <v>0</v>
      </c>
      <c r="BJ311" s="17" t="s">
        <v>86</v>
      </c>
      <c r="BK311" s="146">
        <f>ROUND(I311*H311,2)</f>
        <v>0</v>
      </c>
      <c r="BL311" s="17" t="s">
        <v>153</v>
      </c>
      <c r="BM311" s="145" t="s">
        <v>387</v>
      </c>
    </row>
    <row r="312" spans="2:65" s="1" customFormat="1" ht="11.25" x14ac:dyDescent="0.2">
      <c r="B312" s="32"/>
      <c r="D312" s="147" t="s">
        <v>155</v>
      </c>
      <c r="F312" s="148" t="s">
        <v>388</v>
      </c>
      <c r="I312" s="149"/>
      <c r="L312" s="32"/>
      <c r="M312" s="150"/>
      <c r="T312" s="56"/>
      <c r="AT312" s="17" t="s">
        <v>155</v>
      </c>
      <c r="AU312" s="17" t="s">
        <v>88</v>
      </c>
    </row>
    <row r="313" spans="2:65" s="12" customFormat="1" ht="11.25" x14ac:dyDescent="0.2">
      <c r="B313" s="151"/>
      <c r="D313" s="152" t="s">
        <v>157</v>
      </c>
      <c r="E313" s="153" t="s">
        <v>1</v>
      </c>
      <c r="F313" s="154" t="s">
        <v>389</v>
      </c>
      <c r="H313" s="153" t="s">
        <v>1</v>
      </c>
      <c r="I313" s="155"/>
      <c r="L313" s="151"/>
      <c r="M313" s="156"/>
      <c r="T313" s="157"/>
      <c r="AT313" s="153" t="s">
        <v>157</v>
      </c>
      <c r="AU313" s="153" t="s">
        <v>88</v>
      </c>
      <c r="AV313" s="12" t="s">
        <v>86</v>
      </c>
      <c r="AW313" s="12" t="s">
        <v>34</v>
      </c>
      <c r="AX313" s="12" t="s">
        <v>78</v>
      </c>
      <c r="AY313" s="153" t="s">
        <v>147</v>
      </c>
    </row>
    <row r="314" spans="2:65" s="13" customFormat="1" ht="11.25" x14ac:dyDescent="0.2">
      <c r="B314" s="158"/>
      <c r="D314" s="152" t="s">
        <v>157</v>
      </c>
      <c r="E314" s="159" t="s">
        <v>1</v>
      </c>
      <c r="F314" s="160" t="s">
        <v>390</v>
      </c>
      <c r="H314" s="161">
        <v>4.9000000000000002E-2</v>
      </c>
      <c r="I314" s="162"/>
      <c r="L314" s="158"/>
      <c r="M314" s="163"/>
      <c r="T314" s="164"/>
      <c r="AT314" s="159" t="s">
        <v>157</v>
      </c>
      <c r="AU314" s="159" t="s">
        <v>88</v>
      </c>
      <c r="AV314" s="13" t="s">
        <v>88</v>
      </c>
      <c r="AW314" s="13" t="s">
        <v>34</v>
      </c>
      <c r="AX314" s="13" t="s">
        <v>78</v>
      </c>
      <c r="AY314" s="159" t="s">
        <v>147</v>
      </c>
    </row>
    <row r="315" spans="2:65" s="14" customFormat="1" ht="11.25" x14ac:dyDescent="0.2">
      <c r="B315" s="165"/>
      <c r="D315" s="152" t="s">
        <v>157</v>
      </c>
      <c r="E315" s="166" t="s">
        <v>1</v>
      </c>
      <c r="F315" s="167" t="s">
        <v>160</v>
      </c>
      <c r="H315" s="168">
        <v>4.9000000000000002E-2</v>
      </c>
      <c r="I315" s="169"/>
      <c r="L315" s="165"/>
      <c r="M315" s="170"/>
      <c r="T315" s="171"/>
      <c r="AT315" s="166" t="s">
        <v>157</v>
      </c>
      <c r="AU315" s="166" t="s">
        <v>88</v>
      </c>
      <c r="AV315" s="14" t="s">
        <v>153</v>
      </c>
      <c r="AW315" s="14" t="s">
        <v>34</v>
      </c>
      <c r="AX315" s="14" t="s">
        <v>86</v>
      </c>
      <c r="AY315" s="166" t="s">
        <v>147</v>
      </c>
    </row>
    <row r="316" spans="2:65" s="1" customFormat="1" ht="16.5" customHeight="1" x14ac:dyDescent="0.2">
      <c r="B316" s="32"/>
      <c r="C316" s="172" t="s">
        <v>391</v>
      </c>
      <c r="D316" s="172" t="s">
        <v>392</v>
      </c>
      <c r="E316" s="173" t="s">
        <v>393</v>
      </c>
      <c r="F316" s="174" t="s">
        <v>394</v>
      </c>
      <c r="G316" s="175" t="s">
        <v>205</v>
      </c>
      <c r="H316" s="176">
        <v>5.3999999999999999E-2</v>
      </c>
      <c r="I316" s="177"/>
      <c r="J316" s="178">
        <f>ROUND(I316*H316,2)</f>
        <v>0</v>
      </c>
      <c r="K316" s="179"/>
      <c r="L316" s="180"/>
      <c r="M316" s="181" t="s">
        <v>1</v>
      </c>
      <c r="N316" s="182" t="s">
        <v>43</v>
      </c>
      <c r="P316" s="143">
        <f>O316*H316</f>
        <v>0</v>
      </c>
      <c r="Q316" s="143">
        <v>1</v>
      </c>
      <c r="R316" s="143">
        <f>Q316*H316</f>
        <v>5.3999999999999999E-2</v>
      </c>
      <c r="S316" s="143">
        <v>0</v>
      </c>
      <c r="T316" s="144">
        <f>S316*H316</f>
        <v>0</v>
      </c>
      <c r="AR316" s="145" t="s">
        <v>202</v>
      </c>
      <c r="AT316" s="145" t="s">
        <v>392</v>
      </c>
      <c r="AU316" s="145" t="s">
        <v>88</v>
      </c>
      <c r="AY316" s="17" t="s">
        <v>147</v>
      </c>
      <c r="BE316" s="146">
        <f>IF(N316="základní",J316,0)</f>
        <v>0</v>
      </c>
      <c r="BF316" s="146">
        <f>IF(N316="snížená",J316,0)</f>
        <v>0</v>
      </c>
      <c r="BG316" s="146">
        <f>IF(N316="zákl. přenesená",J316,0)</f>
        <v>0</v>
      </c>
      <c r="BH316" s="146">
        <f>IF(N316="sníž. přenesená",J316,0)</f>
        <v>0</v>
      </c>
      <c r="BI316" s="146">
        <f>IF(N316="nulová",J316,0)</f>
        <v>0</v>
      </c>
      <c r="BJ316" s="17" t="s">
        <v>86</v>
      </c>
      <c r="BK316" s="146">
        <f>ROUND(I316*H316,2)</f>
        <v>0</v>
      </c>
      <c r="BL316" s="17" t="s">
        <v>153</v>
      </c>
      <c r="BM316" s="145" t="s">
        <v>395</v>
      </c>
    </row>
    <row r="317" spans="2:65" s="12" customFormat="1" ht="11.25" x14ac:dyDescent="0.2">
      <c r="B317" s="151"/>
      <c r="D317" s="152" t="s">
        <v>157</v>
      </c>
      <c r="E317" s="153" t="s">
        <v>1</v>
      </c>
      <c r="F317" s="154" t="s">
        <v>389</v>
      </c>
      <c r="H317" s="153" t="s">
        <v>1</v>
      </c>
      <c r="I317" s="155"/>
      <c r="L317" s="151"/>
      <c r="M317" s="156"/>
      <c r="T317" s="157"/>
      <c r="AT317" s="153" t="s">
        <v>157</v>
      </c>
      <c r="AU317" s="153" t="s">
        <v>88</v>
      </c>
      <c r="AV317" s="12" t="s">
        <v>86</v>
      </c>
      <c r="AW317" s="12" t="s">
        <v>34</v>
      </c>
      <c r="AX317" s="12" t="s">
        <v>78</v>
      </c>
      <c r="AY317" s="153" t="s">
        <v>147</v>
      </c>
    </row>
    <row r="318" spans="2:65" s="13" customFormat="1" ht="11.25" x14ac:dyDescent="0.2">
      <c r="B318" s="158"/>
      <c r="D318" s="152" t="s">
        <v>157</v>
      </c>
      <c r="E318" s="159" t="s">
        <v>1</v>
      </c>
      <c r="F318" s="160" t="s">
        <v>396</v>
      </c>
      <c r="H318" s="161">
        <v>5.3999999999999999E-2</v>
      </c>
      <c r="I318" s="162"/>
      <c r="L318" s="158"/>
      <c r="M318" s="163"/>
      <c r="T318" s="164"/>
      <c r="AT318" s="159" t="s">
        <v>157</v>
      </c>
      <c r="AU318" s="159" t="s">
        <v>88</v>
      </c>
      <c r="AV318" s="13" t="s">
        <v>88</v>
      </c>
      <c r="AW318" s="13" t="s">
        <v>34</v>
      </c>
      <c r="AX318" s="13" t="s">
        <v>78</v>
      </c>
      <c r="AY318" s="159" t="s">
        <v>147</v>
      </c>
    </row>
    <row r="319" spans="2:65" s="14" customFormat="1" ht="11.25" x14ac:dyDescent="0.2">
      <c r="B319" s="165"/>
      <c r="D319" s="152" t="s">
        <v>157</v>
      </c>
      <c r="E319" s="166" t="s">
        <v>1</v>
      </c>
      <c r="F319" s="167" t="s">
        <v>160</v>
      </c>
      <c r="H319" s="168">
        <v>5.3999999999999999E-2</v>
      </c>
      <c r="I319" s="169"/>
      <c r="L319" s="165"/>
      <c r="M319" s="170"/>
      <c r="T319" s="171"/>
      <c r="AT319" s="166" t="s">
        <v>157</v>
      </c>
      <c r="AU319" s="166" t="s">
        <v>88</v>
      </c>
      <c r="AV319" s="14" t="s">
        <v>153</v>
      </c>
      <c r="AW319" s="14" t="s">
        <v>34</v>
      </c>
      <c r="AX319" s="14" t="s">
        <v>86</v>
      </c>
      <c r="AY319" s="166" t="s">
        <v>147</v>
      </c>
    </row>
    <row r="320" spans="2:65" s="11" customFormat="1" ht="22.9" customHeight="1" x14ac:dyDescent="0.2">
      <c r="B320" s="121"/>
      <c r="D320" s="122" t="s">
        <v>77</v>
      </c>
      <c r="E320" s="131" t="s">
        <v>182</v>
      </c>
      <c r="F320" s="131" t="s">
        <v>397</v>
      </c>
      <c r="I320" s="124"/>
      <c r="J320" s="132">
        <f>BK320</f>
        <v>0</v>
      </c>
      <c r="L320" s="121"/>
      <c r="M320" s="126"/>
      <c r="P320" s="127">
        <f>SUM(P321:P333)</f>
        <v>0</v>
      </c>
      <c r="R320" s="127">
        <f>SUM(R321:R333)</f>
        <v>0.52790000000000004</v>
      </c>
      <c r="T320" s="128">
        <f>SUM(T321:T333)</f>
        <v>0</v>
      </c>
      <c r="AR320" s="122" t="s">
        <v>86</v>
      </c>
      <c r="AT320" s="129" t="s">
        <v>77</v>
      </c>
      <c r="AU320" s="129" t="s">
        <v>86</v>
      </c>
      <c r="AY320" s="122" t="s">
        <v>147</v>
      </c>
      <c r="BK320" s="130">
        <f>SUM(BK321:BK333)</f>
        <v>0</v>
      </c>
    </row>
    <row r="321" spans="2:65" s="1" customFormat="1" ht="24.2" customHeight="1" x14ac:dyDescent="0.2">
      <c r="B321" s="32"/>
      <c r="C321" s="133" t="s">
        <v>398</v>
      </c>
      <c r="D321" s="133" t="s">
        <v>149</v>
      </c>
      <c r="E321" s="134" t="s">
        <v>399</v>
      </c>
      <c r="F321" s="135" t="s">
        <v>400</v>
      </c>
      <c r="G321" s="136" t="s">
        <v>152</v>
      </c>
      <c r="H321" s="137">
        <v>3.5</v>
      </c>
      <c r="I321" s="138"/>
      <c r="J321" s="139">
        <f>ROUND(I321*H321,2)</f>
        <v>0</v>
      </c>
      <c r="K321" s="140"/>
      <c r="L321" s="32"/>
      <c r="M321" s="141" t="s">
        <v>1</v>
      </c>
      <c r="N321" s="142" t="s">
        <v>43</v>
      </c>
      <c r="P321" s="143">
        <f>O321*H321</f>
        <v>0</v>
      </c>
      <c r="Q321" s="143">
        <v>0</v>
      </c>
      <c r="R321" s="143">
        <f>Q321*H321</f>
        <v>0</v>
      </c>
      <c r="S321" s="143">
        <v>0</v>
      </c>
      <c r="T321" s="144">
        <f>S321*H321</f>
        <v>0</v>
      </c>
      <c r="AR321" s="145" t="s">
        <v>153</v>
      </c>
      <c r="AT321" s="145" t="s">
        <v>149</v>
      </c>
      <c r="AU321" s="145" t="s">
        <v>88</v>
      </c>
      <c r="AY321" s="17" t="s">
        <v>147</v>
      </c>
      <c r="BE321" s="146">
        <f>IF(N321="základní",J321,0)</f>
        <v>0</v>
      </c>
      <c r="BF321" s="146">
        <f>IF(N321="snížená",J321,0)</f>
        <v>0</v>
      </c>
      <c r="BG321" s="146">
        <f>IF(N321="zákl. přenesená",J321,0)</f>
        <v>0</v>
      </c>
      <c r="BH321" s="146">
        <f>IF(N321="sníž. přenesená",J321,0)</f>
        <v>0</v>
      </c>
      <c r="BI321" s="146">
        <f>IF(N321="nulová",J321,0)</f>
        <v>0</v>
      </c>
      <c r="BJ321" s="17" t="s">
        <v>86</v>
      </c>
      <c r="BK321" s="146">
        <f>ROUND(I321*H321,2)</f>
        <v>0</v>
      </c>
      <c r="BL321" s="17" t="s">
        <v>153</v>
      </c>
      <c r="BM321" s="145" t="s">
        <v>401</v>
      </c>
    </row>
    <row r="322" spans="2:65" s="1" customFormat="1" ht="11.25" x14ac:dyDescent="0.2">
      <c r="B322" s="32"/>
      <c r="D322" s="147" t="s">
        <v>155</v>
      </c>
      <c r="F322" s="148" t="s">
        <v>402</v>
      </c>
      <c r="I322" s="149"/>
      <c r="L322" s="32"/>
      <c r="M322" s="150"/>
      <c r="T322" s="56"/>
      <c r="AT322" s="17" t="s">
        <v>155</v>
      </c>
      <c r="AU322" s="17" t="s">
        <v>88</v>
      </c>
    </row>
    <row r="323" spans="2:65" s="12" customFormat="1" ht="11.25" x14ac:dyDescent="0.2">
      <c r="B323" s="151"/>
      <c r="D323" s="152" t="s">
        <v>157</v>
      </c>
      <c r="E323" s="153" t="s">
        <v>1</v>
      </c>
      <c r="F323" s="154" t="s">
        <v>403</v>
      </c>
      <c r="H323" s="153" t="s">
        <v>1</v>
      </c>
      <c r="I323" s="155"/>
      <c r="L323" s="151"/>
      <c r="M323" s="156"/>
      <c r="T323" s="157"/>
      <c r="AT323" s="153" t="s">
        <v>157</v>
      </c>
      <c r="AU323" s="153" t="s">
        <v>88</v>
      </c>
      <c r="AV323" s="12" t="s">
        <v>86</v>
      </c>
      <c r="AW323" s="12" t="s">
        <v>34</v>
      </c>
      <c r="AX323" s="12" t="s">
        <v>78</v>
      </c>
      <c r="AY323" s="153" t="s">
        <v>147</v>
      </c>
    </row>
    <row r="324" spans="2:65" s="13" customFormat="1" ht="11.25" x14ac:dyDescent="0.2">
      <c r="B324" s="158"/>
      <c r="D324" s="152" t="s">
        <v>157</v>
      </c>
      <c r="E324" s="159" t="s">
        <v>1</v>
      </c>
      <c r="F324" s="160" t="s">
        <v>404</v>
      </c>
      <c r="H324" s="161">
        <v>3.5</v>
      </c>
      <c r="I324" s="162"/>
      <c r="L324" s="158"/>
      <c r="M324" s="163"/>
      <c r="T324" s="164"/>
      <c r="AT324" s="159" t="s">
        <v>157</v>
      </c>
      <c r="AU324" s="159" t="s">
        <v>88</v>
      </c>
      <c r="AV324" s="13" t="s">
        <v>88</v>
      </c>
      <c r="AW324" s="13" t="s">
        <v>34</v>
      </c>
      <c r="AX324" s="13" t="s">
        <v>78</v>
      </c>
      <c r="AY324" s="159" t="s">
        <v>147</v>
      </c>
    </row>
    <row r="325" spans="2:65" s="14" customFormat="1" ht="11.25" x14ac:dyDescent="0.2">
      <c r="B325" s="165"/>
      <c r="D325" s="152" t="s">
        <v>157</v>
      </c>
      <c r="E325" s="166" t="s">
        <v>1</v>
      </c>
      <c r="F325" s="167" t="s">
        <v>160</v>
      </c>
      <c r="H325" s="168">
        <v>3.5</v>
      </c>
      <c r="I325" s="169"/>
      <c r="L325" s="165"/>
      <c r="M325" s="170"/>
      <c r="T325" s="171"/>
      <c r="AT325" s="166" t="s">
        <v>157</v>
      </c>
      <c r="AU325" s="166" t="s">
        <v>88</v>
      </c>
      <c r="AV325" s="14" t="s">
        <v>153</v>
      </c>
      <c r="AW325" s="14" t="s">
        <v>34</v>
      </c>
      <c r="AX325" s="14" t="s">
        <v>86</v>
      </c>
      <c r="AY325" s="166" t="s">
        <v>147</v>
      </c>
    </row>
    <row r="326" spans="2:65" s="1" customFormat="1" ht="33" customHeight="1" x14ac:dyDescent="0.2">
      <c r="B326" s="32"/>
      <c r="C326" s="133" t="s">
        <v>405</v>
      </c>
      <c r="D326" s="133" t="s">
        <v>149</v>
      </c>
      <c r="E326" s="134" t="s">
        <v>406</v>
      </c>
      <c r="F326" s="135" t="s">
        <v>407</v>
      </c>
      <c r="G326" s="136" t="s">
        <v>152</v>
      </c>
      <c r="H326" s="137">
        <v>2.5</v>
      </c>
      <c r="I326" s="138"/>
      <c r="J326" s="139">
        <f>ROUND(I326*H326,2)</f>
        <v>0</v>
      </c>
      <c r="K326" s="140"/>
      <c r="L326" s="32"/>
      <c r="M326" s="141" t="s">
        <v>1</v>
      </c>
      <c r="N326" s="142" t="s">
        <v>43</v>
      </c>
      <c r="P326" s="143">
        <f>O326*H326</f>
        <v>0</v>
      </c>
      <c r="Q326" s="143">
        <v>0.10100000000000001</v>
      </c>
      <c r="R326" s="143">
        <f>Q326*H326</f>
        <v>0.2525</v>
      </c>
      <c r="S326" s="143">
        <v>0</v>
      </c>
      <c r="T326" s="144">
        <f>S326*H326</f>
        <v>0</v>
      </c>
      <c r="AR326" s="145" t="s">
        <v>153</v>
      </c>
      <c r="AT326" s="145" t="s">
        <v>149</v>
      </c>
      <c r="AU326" s="145" t="s">
        <v>88</v>
      </c>
      <c r="AY326" s="17" t="s">
        <v>147</v>
      </c>
      <c r="BE326" s="146">
        <f>IF(N326="základní",J326,0)</f>
        <v>0</v>
      </c>
      <c r="BF326" s="146">
        <f>IF(N326="snížená",J326,0)</f>
        <v>0</v>
      </c>
      <c r="BG326" s="146">
        <f>IF(N326="zákl. přenesená",J326,0)</f>
        <v>0</v>
      </c>
      <c r="BH326" s="146">
        <f>IF(N326="sníž. přenesená",J326,0)</f>
        <v>0</v>
      </c>
      <c r="BI326" s="146">
        <f>IF(N326="nulová",J326,0)</f>
        <v>0</v>
      </c>
      <c r="BJ326" s="17" t="s">
        <v>86</v>
      </c>
      <c r="BK326" s="146">
        <f>ROUND(I326*H326,2)</f>
        <v>0</v>
      </c>
      <c r="BL326" s="17" t="s">
        <v>153</v>
      </c>
      <c r="BM326" s="145" t="s">
        <v>408</v>
      </c>
    </row>
    <row r="327" spans="2:65" s="1" customFormat="1" ht="11.25" x14ac:dyDescent="0.2">
      <c r="B327" s="32"/>
      <c r="D327" s="147" t="s">
        <v>155</v>
      </c>
      <c r="F327" s="148" t="s">
        <v>409</v>
      </c>
      <c r="I327" s="149"/>
      <c r="L327" s="32"/>
      <c r="M327" s="150"/>
      <c r="T327" s="56"/>
      <c r="AT327" s="17" t="s">
        <v>155</v>
      </c>
      <c r="AU327" s="17" t="s">
        <v>88</v>
      </c>
    </row>
    <row r="328" spans="2:65" s="12" customFormat="1" ht="11.25" x14ac:dyDescent="0.2">
      <c r="B328" s="151"/>
      <c r="D328" s="152" t="s">
        <v>157</v>
      </c>
      <c r="E328" s="153" t="s">
        <v>1</v>
      </c>
      <c r="F328" s="154" t="s">
        <v>403</v>
      </c>
      <c r="H328" s="153" t="s">
        <v>1</v>
      </c>
      <c r="I328" s="155"/>
      <c r="L328" s="151"/>
      <c r="M328" s="156"/>
      <c r="T328" s="157"/>
      <c r="AT328" s="153" t="s">
        <v>157</v>
      </c>
      <c r="AU328" s="153" t="s">
        <v>88</v>
      </c>
      <c r="AV328" s="12" t="s">
        <v>86</v>
      </c>
      <c r="AW328" s="12" t="s">
        <v>34</v>
      </c>
      <c r="AX328" s="12" t="s">
        <v>78</v>
      </c>
      <c r="AY328" s="153" t="s">
        <v>147</v>
      </c>
    </row>
    <row r="329" spans="2:65" s="13" customFormat="1" ht="11.25" x14ac:dyDescent="0.2">
      <c r="B329" s="158"/>
      <c r="D329" s="152" t="s">
        <v>157</v>
      </c>
      <c r="E329" s="159" t="s">
        <v>1</v>
      </c>
      <c r="F329" s="160" t="s">
        <v>410</v>
      </c>
      <c r="H329" s="161">
        <v>2.5</v>
      </c>
      <c r="I329" s="162"/>
      <c r="L329" s="158"/>
      <c r="M329" s="163"/>
      <c r="T329" s="164"/>
      <c r="AT329" s="159" t="s">
        <v>157</v>
      </c>
      <c r="AU329" s="159" t="s">
        <v>88</v>
      </c>
      <c r="AV329" s="13" t="s">
        <v>88</v>
      </c>
      <c r="AW329" s="13" t="s">
        <v>34</v>
      </c>
      <c r="AX329" s="13" t="s">
        <v>78</v>
      </c>
      <c r="AY329" s="159" t="s">
        <v>147</v>
      </c>
    </row>
    <row r="330" spans="2:65" s="14" customFormat="1" ht="11.25" x14ac:dyDescent="0.2">
      <c r="B330" s="165"/>
      <c r="D330" s="152" t="s">
        <v>157</v>
      </c>
      <c r="E330" s="166" t="s">
        <v>1</v>
      </c>
      <c r="F330" s="167" t="s">
        <v>160</v>
      </c>
      <c r="H330" s="168">
        <v>2.5</v>
      </c>
      <c r="I330" s="169"/>
      <c r="L330" s="165"/>
      <c r="M330" s="170"/>
      <c r="T330" s="171"/>
      <c r="AT330" s="166" t="s">
        <v>157</v>
      </c>
      <c r="AU330" s="166" t="s">
        <v>88</v>
      </c>
      <c r="AV330" s="14" t="s">
        <v>153</v>
      </c>
      <c r="AW330" s="14" t="s">
        <v>34</v>
      </c>
      <c r="AX330" s="14" t="s">
        <v>86</v>
      </c>
      <c r="AY330" s="166" t="s">
        <v>147</v>
      </c>
    </row>
    <row r="331" spans="2:65" s="1" customFormat="1" ht="16.5" customHeight="1" x14ac:dyDescent="0.2">
      <c r="B331" s="32"/>
      <c r="C331" s="172" t="s">
        <v>411</v>
      </c>
      <c r="D331" s="172" t="s">
        <v>392</v>
      </c>
      <c r="E331" s="173" t="s">
        <v>412</v>
      </c>
      <c r="F331" s="174" t="s">
        <v>413</v>
      </c>
      <c r="G331" s="175" t="s">
        <v>152</v>
      </c>
      <c r="H331" s="176">
        <v>2.5499999999999998</v>
      </c>
      <c r="I331" s="177"/>
      <c r="J331" s="178">
        <f>ROUND(I331*H331,2)</f>
        <v>0</v>
      </c>
      <c r="K331" s="179"/>
      <c r="L331" s="180"/>
      <c r="M331" s="181" t="s">
        <v>1</v>
      </c>
      <c r="N331" s="182" t="s">
        <v>43</v>
      </c>
      <c r="P331" s="143">
        <f>O331*H331</f>
        <v>0</v>
      </c>
      <c r="Q331" s="143">
        <v>0.108</v>
      </c>
      <c r="R331" s="143">
        <f>Q331*H331</f>
        <v>0.27539999999999998</v>
      </c>
      <c r="S331" s="143">
        <v>0</v>
      </c>
      <c r="T331" s="144">
        <f>S331*H331</f>
        <v>0</v>
      </c>
      <c r="AR331" s="145" t="s">
        <v>202</v>
      </c>
      <c r="AT331" s="145" t="s">
        <v>392</v>
      </c>
      <c r="AU331" s="145" t="s">
        <v>88</v>
      </c>
      <c r="AY331" s="17" t="s">
        <v>147</v>
      </c>
      <c r="BE331" s="146">
        <f>IF(N331="základní",J331,0)</f>
        <v>0</v>
      </c>
      <c r="BF331" s="146">
        <f>IF(N331="snížená",J331,0)</f>
        <v>0</v>
      </c>
      <c r="BG331" s="146">
        <f>IF(N331="zákl. přenesená",J331,0)</f>
        <v>0</v>
      </c>
      <c r="BH331" s="146">
        <f>IF(N331="sníž. přenesená",J331,0)</f>
        <v>0</v>
      </c>
      <c r="BI331" s="146">
        <f>IF(N331="nulová",J331,0)</f>
        <v>0</v>
      </c>
      <c r="BJ331" s="17" t="s">
        <v>86</v>
      </c>
      <c r="BK331" s="146">
        <f>ROUND(I331*H331,2)</f>
        <v>0</v>
      </c>
      <c r="BL331" s="17" t="s">
        <v>153</v>
      </c>
      <c r="BM331" s="145" t="s">
        <v>414</v>
      </c>
    </row>
    <row r="332" spans="2:65" s="13" customFormat="1" ht="11.25" x14ac:dyDescent="0.2">
      <c r="B332" s="158"/>
      <c r="D332" s="152" t="s">
        <v>157</v>
      </c>
      <c r="E332" s="159" t="s">
        <v>1</v>
      </c>
      <c r="F332" s="160" t="s">
        <v>415</v>
      </c>
      <c r="H332" s="161">
        <v>2.5499999999999998</v>
      </c>
      <c r="I332" s="162"/>
      <c r="L332" s="158"/>
      <c r="M332" s="163"/>
      <c r="T332" s="164"/>
      <c r="AT332" s="159" t="s">
        <v>157</v>
      </c>
      <c r="AU332" s="159" t="s">
        <v>88</v>
      </c>
      <c r="AV332" s="13" t="s">
        <v>88</v>
      </c>
      <c r="AW332" s="13" t="s">
        <v>34</v>
      </c>
      <c r="AX332" s="13" t="s">
        <v>78</v>
      </c>
      <c r="AY332" s="159" t="s">
        <v>147</v>
      </c>
    </row>
    <row r="333" spans="2:65" s="14" customFormat="1" ht="11.25" x14ac:dyDescent="0.2">
      <c r="B333" s="165"/>
      <c r="D333" s="152" t="s">
        <v>157</v>
      </c>
      <c r="E333" s="166" t="s">
        <v>1</v>
      </c>
      <c r="F333" s="167" t="s">
        <v>160</v>
      </c>
      <c r="H333" s="168">
        <v>2.5499999999999998</v>
      </c>
      <c r="I333" s="169"/>
      <c r="L333" s="165"/>
      <c r="M333" s="170"/>
      <c r="T333" s="171"/>
      <c r="AT333" s="166" t="s">
        <v>157</v>
      </c>
      <c r="AU333" s="166" t="s">
        <v>88</v>
      </c>
      <c r="AV333" s="14" t="s">
        <v>153</v>
      </c>
      <c r="AW333" s="14" t="s">
        <v>34</v>
      </c>
      <c r="AX333" s="14" t="s">
        <v>86</v>
      </c>
      <c r="AY333" s="166" t="s">
        <v>147</v>
      </c>
    </row>
    <row r="334" spans="2:65" s="11" customFormat="1" ht="22.9" customHeight="1" x14ac:dyDescent="0.2">
      <c r="B334" s="121"/>
      <c r="D334" s="122" t="s">
        <v>77</v>
      </c>
      <c r="E334" s="131" t="s">
        <v>187</v>
      </c>
      <c r="F334" s="131" t="s">
        <v>416</v>
      </c>
      <c r="I334" s="124"/>
      <c r="J334" s="132">
        <f>BK334</f>
        <v>0</v>
      </c>
      <c r="L334" s="121"/>
      <c r="M334" s="126"/>
      <c r="P334" s="127">
        <f>SUM(P335:P441)</f>
        <v>0</v>
      </c>
      <c r="R334" s="127">
        <f>SUM(R335:R441)</f>
        <v>9.6444900099999984</v>
      </c>
      <c r="T334" s="128">
        <f>SUM(T335:T441)</f>
        <v>2.7782299999999998</v>
      </c>
      <c r="AR334" s="122" t="s">
        <v>86</v>
      </c>
      <c r="AT334" s="129" t="s">
        <v>77</v>
      </c>
      <c r="AU334" s="129" t="s">
        <v>86</v>
      </c>
      <c r="AY334" s="122" t="s">
        <v>147</v>
      </c>
      <c r="BK334" s="130">
        <f>SUM(BK335:BK441)</f>
        <v>0</v>
      </c>
    </row>
    <row r="335" spans="2:65" s="1" customFormat="1" ht="24.2" customHeight="1" x14ac:dyDescent="0.2">
      <c r="B335" s="32"/>
      <c r="C335" s="133" t="s">
        <v>417</v>
      </c>
      <c r="D335" s="133" t="s">
        <v>149</v>
      </c>
      <c r="E335" s="134" t="s">
        <v>418</v>
      </c>
      <c r="F335" s="135" t="s">
        <v>419</v>
      </c>
      <c r="G335" s="136" t="s">
        <v>152</v>
      </c>
      <c r="H335" s="137">
        <v>12.641999999999999</v>
      </c>
      <c r="I335" s="138"/>
      <c r="J335" s="139">
        <f>ROUND(I335*H335,2)</f>
        <v>0</v>
      </c>
      <c r="K335" s="140"/>
      <c r="L335" s="32"/>
      <c r="M335" s="141" t="s">
        <v>1</v>
      </c>
      <c r="N335" s="142" t="s">
        <v>43</v>
      </c>
      <c r="P335" s="143">
        <f>O335*H335</f>
        <v>0</v>
      </c>
      <c r="Q335" s="143">
        <v>3.3579999999999999E-2</v>
      </c>
      <c r="R335" s="143">
        <f>Q335*H335</f>
        <v>0.42451835999999998</v>
      </c>
      <c r="S335" s="143">
        <v>0</v>
      </c>
      <c r="T335" s="144">
        <f>S335*H335</f>
        <v>0</v>
      </c>
      <c r="AR335" s="145" t="s">
        <v>153</v>
      </c>
      <c r="AT335" s="145" t="s">
        <v>149</v>
      </c>
      <c r="AU335" s="145" t="s">
        <v>88</v>
      </c>
      <c r="AY335" s="17" t="s">
        <v>147</v>
      </c>
      <c r="BE335" s="146">
        <f>IF(N335="základní",J335,0)</f>
        <v>0</v>
      </c>
      <c r="BF335" s="146">
        <f>IF(N335="snížená",J335,0)</f>
        <v>0</v>
      </c>
      <c r="BG335" s="146">
        <f>IF(N335="zákl. přenesená",J335,0)</f>
        <v>0</v>
      </c>
      <c r="BH335" s="146">
        <f>IF(N335="sníž. přenesená",J335,0)</f>
        <v>0</v>
      </c>
      <c r="BI335" s="146">
        <f>IF(N335="nulová",J335,0)</f>
        <v>0</v>
      </c>
      <c r="BJ335" s="17" t="s">
        <v>86</v>
      </c>
      <c r="BK335" s="146">
        <f>ROUND(I335*H335,2)</f>
        <v>0</v>
      </c>
      <c r="BL335" s="17" t="s">
        <v>153</v>
      </c>
      <c r="BM335" s="145" t="s">
        <v>420</v>
      </c>
    </row>
    <row r="336" spans="2:65" s="1" customFormat="1" ht="11.25" x14ac:dyDescent="0.2">
      <c r="B336" s="32"/>
      <c r="D336" s="147" t="s">
        <v>155</v>
      </c>
      <c r="F336" s="148" t="s">
        <v>421</v>
      </c>
      <c r="I336" s="149"/>
      <c r="L336" s="32"/>
      <c r="M336" s="150"/>
      <c r="T336" s="56"/>
      <c r="AT336" s="17" t="s">
        <v>155</v>
      </c>
      <c r="AU336" s="17" t="s">
        <v>88</v>
      </c>
    </row>
    <row r="337" spans="2:65" s="13" customFormat="1" ht="11.25" x14ac:dyDescent="0.2">
      <c r="B337" s="158"/>
      <c r="D337" s="152" t="s">
        <v>157</v>
      </c>
      <c r="E337" s="159" t="s">
        <v>1</v>
      </c>
      <c r="F337" s="160" t="s">
        <v>422</v>
      </c>
      <c r="H337" s="161">
        <v>2.1070000000000002</v>
      </c>
      <c r="I337" s="162"/>
      <c r="L337" s="158"/>
      <c r="M337" s="163"/>
      <c r="T337" s="164"/>
      <c r="AT337" s="159" t="s">
        <v>157</v>
      </c>
      <c r="AU337" s="159" t="s">
        <v>88</v>
      </c>
      <c r="AV337" s="13" t="s">
        <v>88</v>
      </c>
      <c r="AW337" s="13" t="s">
        <v>34</v>
      </c>
      <c r="AX337" s="13" t="s">
        <v>78</v>
      </c>
      <c r="AY337" s="159" t="s">
        <v>147</v>
      </c>
    </row>
    <row r="338" spans="2:65" s="13" customFormat="1" ht="11.25" x14ac:dyDescent="0.2">
      <c r="B338" s="158"/>
      <c r="D338" s="152" t="s">
        <v>157</v>
      </c>
      <c r="E338" s="159" t="s">
        <v>1</v>
      </c>
      <c r="F338" s="160" t="s">
        <v>423</v>
      </c>
      <c r="H338" s="161">
        <v>2.1070000000000002</v>
      </c>
      <c r="I338" s="162"/>
      <c r="L338" s="158"/>
      <c r="M338" s="163"/>
      <c r="T338" s="164"/>
      <c r="AT338" s="159" t="s">
        <v>157</v>
      </c>
      <c r="AU338" s="159" t="s">
        <v>88</v>
      </c>
      <c r="AV338" s="13" t="s">
        <v>88</v>
      </c>
      <c r="AW338" s="13" t="s">
        <v>34</v>
      </c>
      <c r="AX338" s="13" t="s">
        <v>78</v>
      </c>
      <c r="AY338" s="159" t="s">
        <v>147</v>
      </c>
    </row>
    <row r="339" spans="2:65" s="13" customFormat="1" ht="11.25" x14ac:dyDescent="0.2">
      <c r="B339" s="158"/>
      <c r="D339" s="152" t="s">
        <v>157</v>
      </c>
      <c r="E339" s="159" t="s">
        <v>1</v>
      </c>
      <c r="F339" s="160" t="s">
        <v>424</v>
      </c>
      <c r="H339" s="161">
        <v>2.1070000000000002</v>
      </c>
      <c r="I339" s="162"/>
      <c r="L339" s="158"/>
      <c r="M339" s="163"/>
      <c r="T339" s="164"/>
      <c r="AT339" s="159" t="s">
        <v>157</v>
      </c>
      <c r="AU339" s="159" t="s">
        <v>88</v>
      </c>
      <c r="AV339" s="13" t="s">
        <v>88</v>
      </c>
      <c r="AW339" s="13" t="s">
        <v>34</v>
      </c>
      <c r="AX339" s="13" t="s">
        <v>78</v>
      </c>
      <c r="AY339" s="159" t="s">
        <v>147</v>
      </c>
    </row>
    <row r="340" spans="2:65" s="13" customFormat="1" ht="11.25" x14ac:dyDescent="0.2">
      <c r="B340" s="158"/>
      <c r="D340" s="152" t="s">
        <v>157</v>
      </c>
      <c r="E340" s="159" t="s">
        <v>1</v>
      </c>
      <c r="F340" s="160" t="s">
        <v>425</v>
      </c>
      <c r="H340" s="161">
        <v>2.1070000000000002</v>
      </c>
      <c r="I340" s="162"/>
      <c r="L340" s="158"/>
      <c r="M340" s="163"/>
      <c r="T340" s="164"/>
      <c r="AT340" s="159" t="s">
        <v>157</v>
      </c>
      <c r="AU340" s="159" t="s">
        <v>88</v>
      </c>
      <c r="AV340" s="13" t="s">
        <v>88</v>
      </c>
      <c r="AW340" s="13" t="s">
        <v>34</v>
      </c>
      <c r="AX340" s="13" t="s">
        <v>78</v>
      </c>
      <c r="AY340" s="159" t="s">
        <v>147</v>
      </c>
    </row>
    <row r="341" spans="2:65" s="13" customFormat="1" ht="11.25" x14ac:dyDescent="0.2">
      <c r="B341" s="158"/>
      <c r="D341" s="152" t="s">
        <v>157</v>
      </c>
      <c r="E341" s="159" t="s">
        <v>1</v>
      </c>
      <c r="F341" s="160" t="s">
        <v>426</v>
      </c>
      <c r="H341" s="161">
        <v>2.1070000000000002</v>
      </c>
      <c r="I341" s="162"/>
      <c r="L341" s="158"/>
      <c r="M341" s="163"/>
      <c r="T341" s="164"/>
      <c r="AT341" s="159" t="s">
        <v>157</v>
      </c>
      <c r="AU341" s="159" t="s">
        <v>88</v>
      </c>
      <c r="AV341" s="13" t="s">
        <v>88</v>
      </c>
      <c r="AW341" s="13" t="s">
        <v>34</v>
      </c>
      <c r="AX341" s="13" t="s">
        <v>78</v>
      </c>
      <c r="AY341" s="159" t="s">
        <v>147</v>
      </c>
    </row>
    <row r="342" spans="2:65" s="13" customFormat="1" ht="11.25" x14ac:dyDescent="0.2">
      <c r="B342" s="158"/>
      <c r="D342" s="152" t="s">
        <v>157</v>
      </c>
      <c r="E342" s="159" t="s">
        <v>1</v>
      </c>
      <c r="F342" s="160" t="s">
        <v>426</v>
      </c>
      <c r="H342" s="161">
        <v>2.1070000000000002</v>
      </c>
      <c r="I342" s="162"/>
      <c r="L342" s="158"/>
      <c r="M342" s="163"/>
      <c r="T342" s="164"/>
      <c r="AT342" s="159" t="s">
        <v>157</v>
      </c>
      <c r="AU342" s="159" t="s">
        <v>88</v>
      </c>
      <c r="AV342" s="13" t="s">
        <v>88</v>
      </c>
      <c r="AW342" s="13" t="s">
        <v>34</v>
      </c>
      <c r="AX342" s="13" t="s">
        <v>78</v>
      </c>
      <c r="AY342" s="159" t="s">
        <v>147</v>
      </c>
    </row>
    <row r="343" spans="2:65" s="14" customFormat="1" ht="11.25" x14ac:dyDescent="0.2">
      <c r="B343" s="165"/>
      <c r="D343" s="152" t="s">
        <v>157</v>
      </c>
      <c r="E343" s="166" t="s">
        <v>1</v>
      </c>
      <c r="F343" s="167" t="s">
        <v>160</v>
      </c>
      <c r="H343" s="168">
        <v>12.641999999999999</v>
      </c>
      <c r="I343" s="169"/>
      <c r="L343" s="165"/>
      <c r="M343" s="170"/>
      <c r="T343" s="171"/>
      <c r="AT343" s="166" t="s">
        <v>157</v>
      </c>
      <c r="AU343" s="166" t="s">
        <v>88</v>
      </c>
      <c r="AV343" s="14" t="s">
        <v>153</v>
      </c>
      <c r="AW343" s="14" t="s">
        <v>34</v>
      </c>
      <c r="AX343" s="14" t="s">
        <v>86</v>
      </c>
      <c r="AY343" s="166" t="s">
        <v>147</v>
      </c>
    </row>
    <row r="344" spans="2:65" s="1" customFormat="1" ht="24.2" customHeight="1" x14ac:dyDescent="0.2">
      <c r="B344" s="32"/>
      <c r="C344" s="133" t="s">
        <v>427</v>
      </c>
      <c r="D344" s="133" t="s">
        <v>149</v>
      </c>
      <c r="E344" s="134" t="s">
        <v>428</v>
      </c>
      <c r="F344" s="135" t="s">
        <v>429</v>
      </c>
      <c r="G344" s="136" t="s">
        <v>163</v>
      </c>
      <c r="H344" s="137">
        <v>75.7</v>
      </c>
      <c r="I344" s="138"/>
      <c r="J344" s="139">
        <f>ROUND(I344*H344,2)</f>
        <v>0</v>
      </c>
      <c r="K344" s="140"/>
      <c r="L344" s="32"/>
      <c r="M344" s="141" t="s">
        <v>1</v>
      </c>
      <c r="N344" s="142" t="s">
        <v>43</v>
      </c>
      <c r="P344" s="143">
        <f>O344*H344</f>
        <v>0</v>
      </c>
      <c r="Q344" s="143">
        <v>1.5E-3</v>
      </c>
      <c r="R344" s="143">
        <f>Q344*H344</f>
        <v>0.11355000000000001</v>
      </c>
      <c r="S344" s="143">
        <v>0</v>
      </c>
      <c r="T344" s="144">
        <f>S344*H344</f>
        <v>0</v>
      </c>
      <c r="AR344" s="145" t="s">
        <v>153</v>
      </c>
      <c r="AT344" s="145" t="s">
        <v>149</v>
      </c>
      <c r="AU344" s="145" t="s">
        <v>88</v>
      </c>
      <c r="AY344" s="17" t="s">
        <v>147</v>
      </c>
      <c r="BE344" s="146">
        <f>IF(N344="základní",J344,0)</f>
        <v>0</v>
      </c>
      <c r="BF344" s="146">
        <f>IF(N344="snížená",J344,0)</f>
        <v>0</v>
      </c>
      <c r="BG344" s="146">
        <f>IF(N344="zákl. přenesená",J344,0)</f>
        <v>0</v>
      </c>
      <c r="BH344" s="146">
        <f>IF(N344="sníž. přenesená",J344,0)</f>
        <v>0</v>
      </c>
      <c r="BI344" s="146">
        <f>IF(N344="nulová",J344,0)</f>
        <v>0</v>
      </c>
      <c r="BJ344" s="17" t="s">
        <v>86</v>
      </c>
      <c r="BK344" s="146">
        <f>ROUND(I344*H344,2)</f>
        <v>0</v>
      </c>
      <c r="BL344" s="17" t="s">
        <v>153</v>
      </c>
      <c r="BM344" s="145" t="s">
        <v>430</v>
      </c>
    </row>
    <row r="345" spans="2:65" s="1" customFormat="1" ht="11.25" x14ac:dyDescent="0.2">
      <c r="B345" s="32"/>
      <c r="D345" s="147" t="s">
        <v>155</v>
      </c>
      <c r="F345" s="148" t="s">
        <v>431</v>
      </c>
      <c r="I345" s="149"/>
      <c r="L345" s="32"/>
      <c r="M345" s="150"/>
      <c r="T345" s="56"/>
      <c r="AT345" s="17" t="s">
        <v>155</v>
      </c>
      <c r="AU345" s="17" t="s">
        <v>88</v>
      </c>
    </row>
    <row r="346" spans="2:65" s="12" customFormat="1" ht="11.25" x14ac:dyDescent="0.2">
      <c r="B346" s="151"/>
      <c r="D346" s="152" t="s">
        <v>157</v>
      </c>
      <c r="E346" s="153" t="s">
        <v>1</v>
      </c>
      <c r="F346" s="154" t="s">
        <v>432</v>
      </c>
      <c r="H346" s="153" t="s">
        <v>1</v>
      </c>
      <c r="I346" s="155"/>
      <c r="L346" s="151"/>
      <c r="M346" s="156"/>
      <c r="T346" s="157"/>
      <c r="AT346" s="153" t="s">
        <v>157</v>
      </c>
      <c r="AU346" s="153" t="s">
        <v>88</v>
      </c>
      <c r="AV346" s="12" t="s">
        <v>86</v>
      </c>
      <c r="AW346" s="12" t="s">
        <v>34</v>
      </c>
      <c r="AX346" s="12" t="s">
        <v>78</v>
      </c>
      <c r="AY346" s="153" t="s">
        <v>147</v>
      </c>
    </row>
    <row r="347" spans="2:65" s="13" customFormat="1" ht="11.25" x14ac:dyDescent="0.2">
      <c r="B347" s="158"/>
      <c r="D347" s="152" t="s">
        <v>157</v>
      </c>
      <c r="E347" s="159" t="s">
        <v>1</v>
      </c>
      <c r="F347" s="160" t="s">
        <v>433</v>
      </c>
      <c r="H347" s="161">
        <v>13.9</v>
      </c>
      <c r="I347" s="162"/>
      <c r="L347" s="158"/>
      <c r="M347" s="163"/>
      <c r="T347" s="164"/>
      <c r="AT347" s="159" t="s">
        <v>157</v>
      </c>
      <c r="AU347" s="159" t="s">
        <v>88</v>
      </c>
      <c r="AV347" s="13" t="s">
        <v>88</v>
      </c>
      <c r="AW347" s="13" t="s">
        <v>34</v>
      </c>
      <c r="AX347" s="13" t="s">
        <v>78</v>
      </c>
      <c r="AY347" s="159" t="s">
        <v>147</v>
      </c>
    </row>
    <row r="348" spans="2:65" s="12" customFormat="1" ht="11.25" x14ac:dyDescent="0.2">
      <c r="B348" s="151"/>
      <c r="D348" s="152" t="s">
        <v>157</v>
      </c>
      <c r="E348" s="153" t="s">
        <v>1</v>
      </c>
      <c r="F348" s="154" t="s">
        <v>434</v>
      </c>
      <c r="H348" s="153" t="s">
        <v>1</v>
      </c>
      <c r="I348" s="155"/>
      <c r="L348" s="151"/>
      <c r="M348" s="156"/>
      <c r="T348" s="157"/>
      <c r="AT348" s="153" t="s">
        <v>157</v>
      </c>
      <c r="AU348" s="153" t="s">
        <v>88</v>
      </c>
      <c r="AV348" s="12" t="s">
        <v>86</v>
      </c>
      <c r="AW348" s="12" t="s">
        <v>34</v>
      </c>
      <c r="AX348" s="12" t="s">
        <v>78</v>
      </c>
      <c r="AY348" s="153" t="s">
        <v>147</v>
      </c>
    </row>
    <row r="349" spans="2:65" s="13" customFormat="1" ht="11.25" x14ac:dyDescent="0.2">
      <c r="B349" s="158"/>
      <c r="D349" s="152" t="s">
        <v>157</v>
      </c>
      <c r="E349" s="159" t="s">
        <v>1</v>
      </c>
      <c r="F349" s="160" t="s">
        <v>435</v>
      </c>
      <c r="H349" s="161">
        <v>12.9</v>
      </c>
      <c r="I349" s="162"/>
      <c r="L349" s="158"/>
      <c r="M349" s="163"/>
      <c r="T349" s="164"/>
      <c r="AT349" s="159" t="s">
        <v>157</v>
      </c>
      <c r="AU349" s="159" t="s">
        <v>88</v>
      </c>
      <c r="AV349" s="13" t="s">
        <v>88</v>
      </c>
      <c r="AW349" s="13" t="s">
        <v>34</v>
      </c>
      <c r="AX349" s="13" t="s">
        <v>78</v>
      </c>
      <c r="AY349" s="159" t="s">
        <v>147</v>
      </c>
    </row>
    <row r="350" spans="2:65" s="13" customFormat="1" ht="11.25" x14ac:dyDescent="0.2">
      <c r="B350" s="158"/>
      <c r="D350" s="152" t="s">
        <v>157</v>
      </c>
      <c r="E350" s="159" t="s">
        <v>1</v>
      </c>
      <c r="F350" s="160" t="s">
        <v>436</v>
      </c>
      <c r="H350" s="161">
        <v>10.199999999999999</v>
      </c>
      <c r="I350" s="162"/>
      <c r="L350" s="158"/>
      <c r="M350" s="163"/>
      <c r="T350" s="164"/>
      <c r="AT350" s="159" t="s">
        <v>157</v>
      </c>
      <c r="AU350" s="159" t="s">
        <v>88</v>
      </c>
      <c r="AV350" s="13" t="s">
        <v>88</v>
      </c>
      <c r="AW350" s="13" t="s">
        <v>34</v>
      </c>
      <c r="AX350" s="13" t="s">
        <v>78</v>
      </c>
      <c r="AY350" s="159" t="s">
        <v>147</v>
      </c>
    </row>
    <row r="351" spans="2:65" s="12" customFormat="1" ht="11.25" x14ac:dyDescent="0.2">
      <c r="B351" s="151"/>
      <c r="D351" s="152" t="s">
        <v>157</v>
      </c>
      <c r="E351" s="153" t="s">
        <v>1</v>
      </c>
      <c r="F351" s="154" t="s">
        <v>437</v>
      </c>
      <c r="H351" s="153" t="s">
        <v>1</v>
      </c>
      <c r="I351" s="155"/>
      <c r="L351" s="151"/>
      <c r="M351" s="156"/>
      <c r="T351" s="157"/>
      <c r="AT351" s="153" t="s">
        <v>157</v>
      </c>
      <c r="AU351" s="153" t="s">
        <v>88</v>
      </c>
      <c r="AV351" s="12" t="s">
        <v>86</v>
      </c>
      <c r="AW351" s="12" t="s">
        <v>34</v>
      </c>
      <c r="AX351" s="12" t="s">
        <v>78</v>
      </c>
      <c r="AY351" s="153" t="s">
        <v>147</v>
      </c>
    </row>
    <row r="352" spans="2:65" s="13" customFormat="1" ht="11.25" x14ac:dyDescent="0.2">
      <c r="B352" s="158"/>
      <c r="D352" s="152" t="s">
        <v>157</v>
      </c>
      <c r="E352" s="159" t="s">
        <v>1</v>
      </c>
      <c r="F352" s="160" t="s">
        <v>435</v>
      </c>
      <c r="H352" s="161">
        <v>12.9</v>
      </c>
      <c r="I352" s="162"/>
      <c r="L352" s="158"/>
      <c r="M352" s="163"/>
      <c r="T352" s="164"/>
      <c r="AT352" s="159" t="s">
        <v>157</v>
      </c>
      <c r="AU352" s="159" t="s">
        <v>88</v>
      </c>
      <c r="AV352" s="13" t="s">
        <v>88</v>
      </c>
      <c r="AW352" s="13" t="s">
        <v>34</v>
      </c>
      <c r="AX352" s="13" t="s">
        <v>78</v>
      </c>
      <c r="AY352" s="159" t="s">
        <v>147</v>
      </c>
    </row>
    <row r="353" spans="2:65" s="12" customFormat="1" ht="11.25" x14ac:dyDescent="0.2">
      <c r="B353" s="151"/>
      <c r="D353" s="152" t="s">
        <v>157</v>
      </c>
      <c r="E353" s="153" t="s">
        <v>1</v>
      </c>
      <c r="F353" s="154" t="s">
        <v>438</v>
      </c>
      <c r="H353" s="153" t="s">
        <v>1</v>
      </c>
      <c r="I353" s="155"/>
      <c r="L353" s="151"/>
      <c r="M353" s="156"/>
      <c r="T353" s="157"/>
      <c r="AT353" s="153" t="s">
        <v>157</v>
      </c>
      <c r="AU353" s="153" t="s">
        <v>88</v>
      </c>
      <c r="AV353" s="12" t="s">
        <v>86</v>
      </c>
      <c r="AW353" s="12" t="s">
        <v>34</v>
      </c>
      <c r="AX353" s="12" t="s">
        <v>78</v>
      </c>
      <c r="AY353" s="153" t="s">
        <v>147</v>
      </c>
    </row>
    <row r="354" spans="2:65" s="13" customFormat="1" ht="11.25" x14ac:dyDescent="0.2">
      <c r="B354" s="158"/>
      <c r="D354" s="152" t="s">
        <v>157</v>
      </c>
      <c r="E354" s="159" t="s">
        <v>1</v>
      </c>
      <c r="F354" s="160" t="s">
        <v>435</v>
      </c>
      <c r="H354" s="161">
        <v>12.9</v>
      </c>
      <c r="I354" s="162"/>
      <c r="L354" s="158"/>
      <c r="M354" s="163"/>
      <c r="T354" s="164"/>
      <c r="AT354" s="159" t="s">
        <v>157</v>
      </c>
      <c r="AU354" s="159" t="s">
        <v>88</v>
      </c>
      <c r="AV354" s="13" t="s">
        <v>88</v>
      </c>
      <c r="AW354" s="13" t="s">
        <v>34</v>
      </c>
      <c r="AX354" s="13" t="s">
        <v>78</v>
      </c>
      <c r="AY354" s="159" t="s">
        <v>147</v>
      </c>
    </row>
    <row r="355" spans="2:65" s="12" customFormat="1" ht="11.25" x14ac:dyDescent="0.2">
      <c r="B355" s="151"/>
      <c r="D355" s="152" t="s">
        <v>157</v>
      </c>
      <c r="E355" s="153" t="s">
        <v>1</v>
      </c>
      <c r="F355" s="154" t="s">
        <v>439</v>
      </c>
      <c r="H355" s="153" t="s">
        <v>1</v>
      </c>
      <c r="I355" s="155"/>
      <c r="L355" s="151"/>
      <c r="M355" s="156"/>
      <c r="T355" s="157"/>
      <c r="AT355" s="153" t="s">
        <v>157</v>
      </c>
      <c r="AU355" s="153" t="s">
        <v>88</v>
      </c>
      <c r="AV355" s="12" t="s">
        <v>86</v>
      </c>
      <c r="AW355" s="12" t="s">
        <v>34</v>
      </c>
      <c r="AX355" s="12" t="s">
        <v>78</v>
      </c>
      <c r="AY355" s="153" t="s">
        <v>147</v>
      </c>
    </row>
    <row r="356" spans="2:65" s="13" customFormat="1" ht="11.25" x14ac:dyDescent="0.2">
      <c r="B356" s="158"/>
      <c r="D356" s="152" t="s">
        <v>157</v>
      </c>
      <c r="E356" s="159" t="s">
        <v>1</v>
      </c>
      <c r="F356" s="160" t="s">
        <v>435</v>
      </c>
      <c r="H356" s="161">
        <v>12.9</v>
      </c>
      <c r="I356" s="162"/>
      <c r="L356" s="158"/>
      <c r="M356" s="163"/>
      <c r="T356" s="164"/>
      <c r="AT356" s="159" t="s">
        <v>157</v>
      </c>
      <c r="AU356" s="159" t="s">
        <v>88</v>
      </c>
      <c r="AV356" s="13" t="s">
        <v>88</v>
      </c>
      <c r="AW356" s="13" t="s">
        <v>34</v>
      </c>
      <c r="AX356" s="13" t="s">
        <v>78</v>
      </c>
      <c r="AY356" s="159" t="s">
        <v>147</v>
      </c>
    </row>
    <row r="357" spans="2:65" s="14" customFormat="1" ht="11.25" x14ac:dyDescent="0.2">
      <c r="B357" s="165"/>
      <c r="D357" s="152" t="s">
        <v>157</v>
      </c>
      <c r="E357" s="166" t="s">
        <v>1</v>
      </c>
      <c r="F357" s="167" t="s">
        <v>160</v>
      </c>
      <c r="H357" s="168">
        <v>75.7</v>
      </c>
      <c r="I357" s="169"/>
      <c r="L357" s="165"/>
      <c r="M357" s="170"/>
      <c r="T357" s="171"/>
      <c r="AT357" s="166" t="s">
        <v>157</v>
      </c>
      <c r="AU357" s="166" t="s">
        <v>88</v>
      </c>
      <c r="AV357" s="14" t="s">
        <v>153</v>
      </c>
      <c r="AW357" s="14" t="s">
        <v>34</v>
      </c>
      <c r="AX357" s="14" t="s">
        <v>86</v>
      </c>
      <c r="AY357" s="166" t="s">
        <v>147</v>
      </c>
    </row>
    <row r="358" spans="2:65" s="1" customFormat="1" ht="16.5" customHeight="1" x14ac:dyDescent="0.2">
      <c r="B358" s="32"/>
      <c r="C358" s="133" t="s">
        <v>440</v>
      </c>
      <c r="D358" s="133" t="s">
        <v>149</v>
      </c>
      <c r="E358" s="134" t="s">
        <v>441</v>
      </c>
      <c r="F358" s="135" t="s">
        <v>442</v>
      </c>
      <c r="G358" s="136" t="s">
        <v>152</v>
      </c>
      <c r="H358" s="137">
        <v>106.855</v>
      </c>
      <c r="I358" s="138"/>
      <c r="J358" s="139">
        <f>ROUND(I358*H358,2)</f>
        <v>0</v>
      </c>
      <c r="K358" s="140"/>
      <c r="L358" s="32"/>
      <c r="M358" s="141" t="s">
        <v>1</v>
      </c>
      <c r="N358" s="142" t="s">
        <v>43</v>
      </c>
      <c r="P358" s="143">
        <f>O358*H358</f>
        <v>0</v>
      </c>
      <c r="Q358" s="143">
        <v>2.6440000000000002E-2</v>
      </c>
      <c r="R358" s="143">
        <f>Q358*H358</f>
        <v>2.8252462000000005</v>
      </c>
      <c r="S358" s="143">
        <v>2.5999999999999999E-2</v>
      </c>
      <c r="T358" s="144">
        <f>S358*H358</f>
        <v>2.7782299999999998</v>
      </c>
      <c r="AR358" s="145" t="s">
        <v>153</v>
      </c>
      <c r="AT358" s="145" t="s">
        <v>149</v>
      </c>
      <c r="AU358" s="145" t="s">
        <v>88</v>
      </c>
      <c r="AY358" s="17" t="s">
        <v>147</v>
      </c>
      <c r="BE358" s="146">
        <f>IF(N358="základní",J358,0)</f>
        <v>0</v>
      </c>
      <c r="BF358" s="146">
        <f>IF(N358="snížená",J358,0)</f>
        <v>0</v>
      </c>
      <c r="BG358" s="146">
        <f>IF(N358="zákl. přenesená",J358,0)</f>
        <v>0</v>
      </c>
      <c r="BH358" s="146">
        <f>IF(N358="sníž. přenesená",J358,0)</f>
        <v>0</v>
      </c>
      <c r="BI358" s="146">
        <f>IF(N358="nulová",J358,0)</f>
        <v>0</v>
      </c>
      <c r="BJ358" s="17" t="s">
        <v>86</v>
      </c>
      <c r="BK358" s="146">
        <f>ROUND(I358*H358,2)</f>
        <v>0</v>
      </c>
      <c r="BL358" s="17" t="s">
        <v>153</v>
      </c>
      <c r="BM358" s="145" t="s">
        <v>443</v>
      </c>
    </row>
    <row r="359" spans="2:65" s="1" customFormat="1" ht="11.25" x14ac:dyDescent="0.2">
      <c r="B359" s="32"/>
      <c r="D359" s="147" t="s">
        <v>155</v>
      </c>
      <c r="F359" s="148" t="s">
        <v>444</v>
      </c>
      <c r="I359" s="149"/>
      <c r="L359" s="32"/>
      <c r="M359" s="150"/>
      <c r="T359" s="56"/>
      <c r="AT359" s="17" t="s">
        <v>155</v>
      </c>
      <c r="AU359" s="17" t="s">
        <v>88</v>
      </c>
    </row>
    <row r="360" spans="2:65" s="12" customFormat="1" ht="11.25" x14ac:dyDescent="0.2">
      <c r="B360" s="151"/>
      <c r="D360" s="152" t="s">
        <v>157</v>
      </c>
      <c r="E360" s="153" t="s">
        <v>1</v>
      </c>
      <c r="F360" s="154" t="s">
        <v>432</v>
      </c>
      <c r="H360" s="153" t="s">
        <v>1</v>
      </c>
      <c r="I360" s="155"/>
      <c r="L360" s="151"/>
      <c r="M360" s="156"/>
      <c r="T360" s="157"/>
      <c r="AT360" s="153" t="s">
        <v>157</v>
      </c>
      <c r="AU360" s="153" t="s">
        <v>88</v>
      </c>
      <c r="AV360" s="12" t="s">
        <v>86</v>
      </c>
      <c r="AW360" s="12" t="s">
        <v>34</v>
      </c>
      <c r="AX360" s="12" t="s">
        <v>78</v>
      </c>
      <c r="AY360" s="153" t="s">
        <v>147</v>
      </c>
    </row>
    <row r="361" spans="2:65" s="13" customFormat="1" ht="11.25" x14ac:dyDescent="0.2">
      <c r="B361" s="158"/>
      <c r="D361" s="152" t="s">
        <v>157</v>
      </c>
      <c r="E361" s="159" t="s">
        <v>1</v>
      </c>
      <c r="F361" s="160" t="s">
        <v>445</v>
      </c>
      <c r="H361" s="161">
        <v>12.39</v>
      </c>
      <c r="I361" s="162"/>
      <c r="L361" s="158"/>
      <c r="M361" s="163"/>
      <c r="T361" s="164"/>
      <c r="AT361" s="159" t="s">
        <v>157</v>
      </c>
      <c r="AU361" s="159" t="s">
        <v>88</v>
      </c>
      <c r="AV361" s="13" t="s">
        <v>88</v>
      </c>
      <c r="AW361" s="13" t="s">
        <v>34</v>
      </c>
      <c r="AX361" s="13" t="s">
        <v>78</v>
      </c>
      <c r="AY361" s="159" t="s">
        <v>147</v>
      </c>
    </row>
    <row r="362" spans="2:65" s="12" customFormat="1" ht="11.25" x14ac:dyDescent="0.2">
      <c r="B362" s="151"/>
      <c r="D362" s="152" t="s">
        <v>157</v>
      </c>
      <c r="E362" s="153" t="s">
        <v>1</v>
      </c>
      <c r="F362" s="154" t="s">
        <v>434</v>
      </c>
      <c r="H362" s="153" t="s">
        <v>1</v>
      </c>
      <c r="I362" s="155"/>
      <c r="L362" s="151"/>
      <c r="M362" s="156"/>
      <c r="T362" s="157"/>
      <c r="AT362" s="153" t="s">
        <v>157</v>
      </c>
      <c r="AU362" s="153" t="s">
        <v>88</v>
      </c>
      <c r="AV362" s="12" t="s">
        <v>86</v>
      </c>
      <c r="AW362" s="12" t="s">
        <v>34</v>
      </c>
      <c r="AX362" s="12" t="s">
        <v>78</v>
      </c>
      <c r="AY362" s="153" t="s">
        <v>147</v>
      </c>
    </row>
    <row r="363" spans="2:65" s="13" customFormat="1" ht="11.25" x14ac:dyDescent="0.2">
      <c r="B363" s="158"/>
      <c r="D363" s="152" t="s">
        <v>157</v>
      </c>
      <c r="E363" s="159" t="s">
        <v>1</v>
      </c>
      <c r="F363" s="160" t="s">
        <v>446</v>
      </c>
      <c r="H363" s="161">
        <v>11.8</v>
      </c>
      <c r="I363" s="162"/>
      <c r="L363" s="158"/>
      <c r="M363" s="163"/>
      <c r="T363" s="164"/>
      <c r="AT363" s="159" t="s">
        <v>157</v>
      </c>
      <c r="AU363" s="159" t="s">
        <v>88</v>
      </c>
      <c r="AV363" s="13" t="s">
        <v>88</v>
      </c>
      <c r="AW363" s="13" t="s">
        <v>34</v>
      </c>
      <c r="AX363" s="13" t="s">
        <v>78</v>
      </c>
      <c r="AY363" s="159" t="s">
        <v>147</v>
      </c>
    </row>
    <row r="364" spans="2:65" s="12" customFormat="1" ht="11.25" x14ac:dyDescent="0.2">
      <c r="B364" s="151"/>
      <c r="D364" s="152" t="s">
        <v>157</v>
      </c>
      <c r="E364" s="153" t="s">
        <v>1</v>
      </c>
      <c r="F364" s="154" t="s">
        <v>437</v>
      </c>
      <c r="H364" s="153" t="s">
        <v>1</v>
      </c>
      <c r="I364" s="155"/>
      <c r="L364" s="151"/>
      <c r="M364" s="156"/>
      <c r="T364" s="157"/>
      <c r="AT364" s="153" t="s">
        <v>157</v>
      </c>
      <c r="AU364" s="153" t="s">
        <v>88</v>
      </c>
      <c r="AV364" s="12" t="s">
        <v>86</v>
      </c>
      <c r="AW364" s="12" t="s">
        <v>34</v>
      </c>
      <c r="AX364" s="12" t="s">
        <v>78</v>
      </c>
      <c r="AY364" s="153" t="s">
        <v>147</v>
      </c>
    </row>
    <row r="365" spans="2:65" s="13" customFormat="1" ht="11.25" x14ac:dyDescent="0.2">
      <c r="B365" s="158"/>
      <c r="D365" s="152" t="s">
        <v>157</v>
      </c>
      <c r="E365" s="159" t="s">
        <v>1</v>
      </c>
      <c r="F365" s="160" t="s">
        <v>447</v>
      </c>
      <c r="H365" s="161">
        <v>27.555</v>
      </c>
      <c r="I365" s="162"/>
      <c r="L365" s="158"/>
      <c r="M365" s="163"/>
      <c r="T365" s="164"/>
      <c r="AT365" s="159" t="s">
        <v>157</v>
      </c>
      <c r="AU365" s="159" t="s">
        <v>88</v>
      </c>
      <c r="AV365" s="13" t="s">
        <v>88</v>
      </c>
      <c r="AW365" s="13" t="s">
        <v>34</v>
      </c>
      <c r="AX365" s="13" t="s">
        <v>78</v>
      </c>
      <c r="AY365" s="159" t="s">
        <v>147</v>
      </c>
    </row>
    <row r="366" spans="2:65" s="12" customFormat="1" ht="11.25" x14ac:dyDescent="0.2">
      <c r="B366" s="151"/>
      <c r="D366" s="152" t="s">
        <v>157</v>
      </c>
      <c r="E366" s="153" t="s">
        <v>1</v>
      </c>
      <c r="F366" s="154" t="s">
        <v>438</v>
      </c>
      <c r="H366" s="153" t="s">
        <v>1</v>
      </c>
      <c r="I366" s="155"/>
      <c r="L366" s="151"/>
      <c r="M366" s="156"/>
      <c r="T366" s="157"/>
      <c r="AT366" s="153" t="s">
        <v>157</v>
      </c>
      <c r="AU366" s="153" t="s">
        <v>88</v>
      </c>
      <c r="AV366" s="12" t="s">
        <v>86</v>
      </c>
      <c r="AW366" s="12" t="s">
        <v>34</v>
      </c>
      <c r="AX366" s="12" t="s">
        <v>78</v>
      </c>
      <c r="AY366" s="153" t="s">
        <v>147</v>
      </c>
    </row>
    <row r="367" spans="2:65" s="13" customFormat="1" ht="11.25" x14ac:dyDescent="0.2">
      <c r="B367" s="158"/>
      <c r="D367" s="152" t="s">
        <v>157</v>
      </c>
      <c r="E367" s="159" t="s">
        <v>1</v>
      </c>
      <c r="F367" s="160" t="s">
        <v>448</v>
      </c>
      <c r="H367" s="161">
        <v>27.555</v>
      </c>
      <c r="I367" s="162"/>
      <c r="L367" s="158"/>
      <c r="M367" s="163"/>
      <c r="T367" s="164"/>
      <c r="AT367" s="159" t="s">
        <v>157</v>
      </c>
      <c r="AU367" s="159" t="s">
        <v>88</v>
      </c>
      <c r="AV367" s="13" t="s">
        <v>88</v>
      </c>
      <c r="AW367" s="13" t="s">
        <v>34</v>
      </c>
      <c r="AX367" s="13" t="s">
        <v>78</v>
      </c>
      <c r="AY367" s="159" t="s">
        <v>147</v>
      </c>
    </row>
    <row r="368" spans="2:65" s="12" customFormat="1" ht="11.25" x14ac:dyDescent="0.2">
      <c r="B368" s="151"/>
      <c r="D368" s="152" t="s">
        <v>157</v>
      </c>
      <c r="E368" s="153" t="s">
        <v>1</v>
      </c>
      <c r="F368" s="154" t="s">
        <v>439</v>
      </c>
      <c r="H368" s="153" t="s">
        <v>1</v>
      </c>
      <c r="I368" s="155"/>
      <c r="L368" s="151"/>
      <c r="M368" s="156"/>
      <c r="T368" s="157"/>
      <c r="AT368" s="153" t="s">
        <v>157</v>
      </c>
      <c r="AU368" s="153" t="s">
        <v>88</v>
      </c>
      <c r="AV368" s="12" t="s">
        <v>86</v>
      </c>
      <c r="AW368" s="12" t="s">
        <v>34</v>
      </c>
      <c r="AX368" s="12" t="s">
        <v>78</v>
      </c>
      <c r="AY368" s="153" t="s">
        <v>147</v>
      </c>
    </row>
    <row r="369" spans="2:65" s="13" customFormat="1" ht="11.25" x14ac:dyDescent="0.2">
      <c r="B369" s="158"/>
      <c r="D369" s="152" t="s">
        <v>157</v>
      </c>
      <c r="E369" s="159" t="s">
        <v>1</v>
      </c>
      <c r="F369" s="160" t="s">
        <v>449</v>
      </c>
      <c r="H369" s="161">
        <v>27.555</v>
      </c>
      <c r="I369" s="162"/>
      <c r="L369" s="158"/>
      <c r="M369" s="163"/>
      <c r="T369" s="164"/>
      <c r="AT369" s="159" t="s">
        <v>157</v>
      </c>
      <c r="AU369" s="159" t="s">
        <v>88</v>
      </c>
      <c r="AV369" s="13" t="s">
        <v>88</v>
      </c>
      <c r="AW369" s="13" t="s">
        <v>34</v>
      </c>
      <c r="AX369" s="13" t="s">
        <v>78</v>
      </c>
      <c r="AY369" s="159" t="s">
        <v>147</v>
      </c>
    </row>
    <row r="370" spans="2:65" s="14" customFormat="1" ht="11.25" x14ac:dyDescent="0.2">
      <c r="B370" s="165"/>
      <c r="D370" s="152" t="s">
        <v>157</v>
      </c>
      <c r="E370" s="166" t="s">
        <v>1</v>
      </c>
      <c r="F370" s="167" t="s">
        <v>160</v>
      </c>
      <c r="H370" s="168">
        <v>106.85500000000002</v>
      </c>
      <c r="I370" s="169"/>
      <c r="L370" s="165"/>
      <c r="M370" s="170"/>
      <c r="T370" s="171"/>
      <c r="AT370" s="166" t="s">
        <v>157</v>
      </c>
      <c r="AU370" s="166" t="s">
        <v>88</v>
      </c>
      <c r="AV370" s="14" t="s">
        <v>153</v>
      </c>
      <c r="AW370" s="14" t="s">
        <v>34</v>
      </c>
      <c r="AX370" s="14" t="s">
        <v>86</v>
      </c>
      <c r="AY370" s="166" t="s">
        <v>147</v>
      </c>
    </row>
    <row r="371" spans="2:65" s="1" customFormat="1" ht="16.5" customHeight="1" x14ac:dyDescent="0.2">
      <c r="B371" s="32"/>
      <c r="C371" s="133" t="s">
        <v>450</v>
      </c>
      <c r="D371" s="133" t="s">
        <v>149</v>
      </c>
      <c r="E371" s="134" t="s">
        <v>451</v>
      </c>
      <c r="F371" s="135" t="s">
        <v>452</v>
      </c>
      <c r="G371" s="136" t="s">
        <v>152</v>
      </c>
      <c r="H371" s="137">
        <v>94.796999999999997</v>
      </c>
      <c r="I371" s="138"/>
      <c r="J371" s="139">
        <f>ROUND(I371*H371,2)</f>
        <v>0</v>
      </c>
      <c r="K371" s="140"/>
      <c r="L371" s="32"/>
      <c r="M371" s="141" t="s">
        <v>1</v>
      </c>
      <c r="N371" s="142" t="s">
        <v>43</v>
      </c>
      <c r="P371" s="143">
        <f>O371*H371</f>
        <v>0</v>
      </c>
      <c r="Q371" s="143">
        <v>2.5999999999999998E-4</v>
      </c>
      <c r="R371" s="143">
        <f>Q371*H371</f>
        <v>2.4647219999999997E-2</v>
      </c>
      <c r="S371" s="143">
        <v>0</v>
      </c>
      <c r="T371" s="144">
        <f>S371*H371</f>
        <v>0</v>
      </c>
      <c r="AR371" s="145" t="s">
        <v>153</v>
      </c>
      <c r="AT371" s="145" t="s">
        <v>149</v>
      </c>
      <c r="AU371" s="145" t="s">
        <v>88</v>
      </c>
      <c r="AY371" s="17" t="s">
        <v>147</v>
      </c>
      <c r="BE371" s="146">
        <f>IF(N371="základní",J371,0)</f>
        <v>0</v>
      </c>
      <c r="BF371" s="146">
        <f>IF(N371="snížená",J371,0)</f>
        <v>0</v>
      </c>
      <c r="BG371" s="146">
        <f>IF(N371="zákl. přenesená",J371,0)</f>
        <v>0</v>
      </c>
      <c r="BH371" s="146">
        <f>IF(N371="sníž. přenesená",J371,0)</f>
        <v>0</v>
      </c>
      <c r="BI371" s="146">
        <f>IF(N371="nulová",J371,0)</f>
        <v>0</v>
      </c>
      <c r="BJ371" s="17" t="s">
        <v>86</v>
      </c>
      <c r="BK371" s="146">
        <f>ROUND(I371*H371,2)</f>
        <v>0</v>
      </c>
      <c r="BL371" s="17" t="s">
        <v>153</v>
      </c>
      <c r="BM371" s="145" t="s">
        <v>453</v>
      </c>
    </row>
    <row r="372" spans="2:65" s="1" customFormat="1" ht="11.25" x14ac:dyDescent="0.2">
      <c r="B372" s="32"/>
      <c r="D372" s="147" t="s">
        <v>155</v>
      </c>
      <c r="F372" s="148" t="s">
        <v>454</v>
      </c>
      <c r="I372" s="149"/>
      <c r="L372" s="32"/>
      <c r="M372" s="150"/>
      <c r="T372" s="56"/>
      <c r="AT372" s="17" t="s">
        <v>155</v>
      </c>
      <c r="AU372" s="17" t="s">
        <v>88</v>
      </c>
    </row>
    <row r="373" spans="2:65" s="13" customFormat="1" ht="11.25" x14ac:dyDescent="0.2">
      <c r="B373" s="158"/>
      <c r="D373" s="152" t="s">
        <v>157</v>
      </c>
      <c r="E373" s="159" t="s">
        <v>1</v>
      </c>
      <c r="F373" s="160" t="s">
        <v>455</v>
      </c>
      <c r="H373" s="161">
        <v>95.730999999999995</v>
      </c>
      <c r="I373" s="162"/>
      <c r="L373" s="158"/>
      <c r="M373" s="163"/>
      <c r="T373" s="164"/>
      <c r="AT373" s="159" t="s">
        <v>157</v>
      </c>
      <c r="AU373" s="159" t="s">
        <v>88</v>
      </c>
      <c r="AV373" s="13" t="s">
        <v>88</v>
      </c>
      <c r="AW373" s="13" t="s">
        <v>34</v>
      </c>
      <c r="AX373" s="13" t="s">
        <v>78</v>
      </c>
      <c r="AY373" s="159" t="s">
        <v>147</v>
      </c>
    </row>
    <row r="374" spans="2:65" s="13" customFormat="1" ht="11.25" x14ac:dyDescent="0.2">
      <c r="B374" s="158"/>
      <c r="D374" s="152" t="s">
        <v>157</v>
      </c>
      <c r="E374" s="159" t="s">
        <v>1</v>
      </c>
      <c r="F374" s="160" t="s">
        <v>456</v>
      </c>
      <c r="H374" s="161">
        <v>-0.93400000000000005</v>
      </c>
      <c r="I374" s="162"/>
      <c r="L374" s="158"/>
      <c r="M374" s="163"/>
      <c r="T374" s="164"/>
      <c r="AT374" s="159" t="s">
        <v>157</v>
      </c>
      <c r="AU374" s="159" t="s">
        <v>88</v>
      </c>
      <c r="AV374" s="13" t="s">
        <v>88</v>
      </c>
      <c r="AW374" s="13" t="s">
        <v>34</v>
      </c>
      <c r="AX374" s="13" t="s">
        <v>78</v>
      </c>
      <c r="AY374" s="159" t="s">
        <v>147</v>
      </c>
    </row>
    <row r="375" spans="2:65" s="14" customFormat="1" ht="11.25" x14ac:dyDescent="0.2">
      <c r="B375" s="165"/>
      <c r="D375" s="152" t="s">
        <v>157</v>
      </c>
      <c r="E375" s="166" t="s">
        <v>1</v>
      </c>
      <c r="F375" s="167" t="s">
        <v>160</v>
      </c>
      <c r="H375" s="168">
        <v>94.796999999999997</v>
      </c>
      <c r="I375" s="169"/>
      <c r="L375" s="165"/>
      <c r="M375" s="170"/>
      <c r="T375" s="171"/>
      <c r="AT375" s="166" t="s">
        <v>157</v>
      </c>
      <c r="AU375" s="166" t="s">
        <v>88</v>
      </c>
      <c r="AV375" s="14" t="s">
        <v>153</v>
      </c>
      <c r="AW375" s="14" t="s">
        <v>34</v>
      </c>
      <c r="AX375" s="14" t="s">
        <v>86</v>
      </c>
      <c r="AY375" s="166" t="s">
        <v>147</v>
      </c>
    </row>
    <row r="376" spans="2:65" s="1" customFormat="1" ht="21.75" customHeight="1" x14ac:dyDescent="0.2">
      <c r="B376" s="32"/>
      <c r="C376" s="133" t="s">
        <v>457</v>
      </c>
      <c r="D376" s="133" t="s">
        <v>149</v>
      </c>
      <c r="E376" s="134" t="s">
        <v>458</v>
      </c>
      <c r="F376" s="135" t="s">
        <v>459</v>
      </c>
      <c r="G376" s="136" t="s">
        <v>152</v>
      </c>
      <c r="H376" s="137">
        <v>95.462999999999994</v>
      </c>
      <c r="I376" s="138"/>
      <c r="J376" s="139">
        <f>ROUND(I376*H376,2)</f>
        <v>0</v>
      </c>
      <c r="K376" s="140"/>
      <c r="L376" s="32"/>
      <c r="M376" s="141" t="s">
        <v>1</v>
      </c>
      <c r="N376" s="142" t="s">
        <v>43</v>
      </c>
      <c r="P376" s="143">
        <f>O376*H376</f>
        <v>0</v>
      </c>
      <c r="Q376" s="143">
        <v>4.3800000000000002E-3</v>
      </c>
      <c r="R376" s="143">
        <f>Q376*H376</f>
        <v>0.41812793999999998</v>
      </c>
      <c r="S376" s="143">
        <v>0</v>
      </c>
      <c r="T376" s="144">
        <f>S376*H376</f>
        <v>0</v>
      </c>
      <c r="AR376" s="145" t="s">
        <v>153</v>
      </c>
      <c r="AT376" s="145" t="s">
        <v>149</v>
      </c>
      <c r="AU376" s="145" t="s">
        <v>88</v>
      </c>
      <c r="AY376" s="17" t="s">
        <v>147</v>
      </c>
      <c r="BE376" s="146">
        <f>IF(N376="základní",J376,0)</f>
        <v>0</v>
      </c>
      <c r="BF376" s="146">
        <f>IF(N376="snížená",J376,0)</f>
        <v>0</v>
      </c>
      <c r="BG376" s="146">
        <f>IF(N376="zákl. přenesená",J376,0)</f>
        <v>0</v>
      </c>
      <c r="BH376" s="146">
        <f>IF(N376="sníž. přenesená",J376,0)</f>
        <v>0</v>
      </c>
      <c r="BI376" s="146">
        <f>IF(N376="nulová",J376,0)</f>
        <v>0</v>
      </c>
      <c r="BJ376" s="17" t="s">
        <v>86</v>
      </c>
      <c r="BK376" s="146">
        <f>ROUND(I376*H376,2)</f>
        <v>0</v>
      </c>
      <c r="BL376" s="17" t="s">
        <v>153</v>
      </c>
      <c r="BM376" s="145" t="s">
        <v>460</v>
      </c>
    </row>
    <row r="377" spans="2:65" s="1" customFormat="1" ht="11.25" x14ac:dyDescent="0.2">
      <c r="B377" s="32"/>
      <c r="D377" s="147" t="s">
        <v>155</v>
      </c>
      <c r="F377" s="148" t="s">
        <v>461</v>
      </c>
      <c r="I377" s="149"/>
      <c r="L377" s="32"/>
      <c r="M377" s="150"/>
      <c r="T377" s="56"/>
      <c r="AT377" s="17" t="s">
        <v>155</v>
      </c>
      <c r="AU377" s="17" t="s">
        <v>88</v>
      </c>
    </row>
    <row r="378" spans="2:65" s="13" customFormat="1" ht="11.25" x14ac:dyDescent="0.2">
      <c r="B378" s="158"/>
      <c r="D378" s="152" t="s">
        <v>157</v>
      </c>
      <c r="E378" s="159" t="s">
        <v>1</v>
      </c>
      <c r="F378" s="160" t="s">
        <v>462</v>
      </c>
      <c r="H378" s="161">
        <v>96.397000000000006</v>
      </c>
      <c r="I378" s="162"/>
      <c r="L378" s="158"/>
      <c r="M378" s="163"/>
      <c r="T378" s="164"/>
      <c r="AT378" s="159" t="s">
        <v>157</v>
      </c>
      <c r="AU378" s="159" t="s">
        <v>88</v>
      </c>
      <c r="AV378" s="13" t="s">
        <v>88</v>
      </c>
      <c r="AW378" s="13" t="s">
        <v>34</v>
      </c>
      <c r="AX378" s="13" t="s">
        <v>78</v>
      </c>
      <c r="AY378" s="159" t="s">
        <v>147</v>
      </c>
    </row>
    <row r="379" spans="2:65" s="13" customFormat="1" ht="11.25" x14ac:dyDescent="0.2">
      <c r="B379" s="158"/>
      <c r="D379" s="152" t="s">
        <v>157</v>
      </c>
      <c r="E379" s="159" t="s">
        <v>1</v>
      </c>
      <c r="F379" s="160" t="s">
        <v>456</v>
      </c>
      <c r="H379" s="161">
        <v>-0.93400000000000005</v>
      </c>
      <c r="I379" s="162"/>
      <c r="L379" s="158"/>
      <c r="M379" s="163"/>
      <c r="T379" s="164"/>
      <c r="AT379" s="159" t="s">
        <v>157</v>
      </c>
      <c r="AU379" s="159" t="s">
        <v>88</v>
      </c>
      <c r="AV379" s="13" t="s">
        <v>88</v>
      </c>
      <c r="AW379" s="13" t="s">
        <v>34</v>
      </c>
      <c r="AX379" s="13" t="s">
        <v>78</v>
      </c>
      <c r="AY379" s="159" t="s">
        <v>147</v>
      </c>
    </row>
    <row r="380" spans="2:65" s="14" customFormat="1" ht="11.25" x14ac:dyDescent="0.2">
      <c r="B380" s="165"/>
      <c r="D380" s="152" t="s">
        <v>157</v>
      </c>
      <c r="E380" s="166" t="s">
        <v>1</v>
      </c>
      <c r="F380" s="167" t="s">
        <v>160</v>
      </c>
      <c r="H380" s="168">
        <v>95.462999999999994</v>
      </c>
      <c r="I380" s="169"/>
      <c r="L380" s="165"/>
      <c r="M380" s="170"/>
      <c r="T380" s="171"/>
      <c r="AT380" s="166" t="s">
        <v>157</v>
      </c>
      <c r="AU380" s="166" t="s">
        <v>88</v>
      </c>
      <c r="AV380" s="14" t="s">
        <v>153</v>
      </c>
      <c r="AW380" s="14" t="s">
        <v>34</v>
      </c>
      <c r="AX380" s="14" t="s">
        <v>86</v>
      </c>
      <c r="AY380" s="166" t="s">
        <v>147</v>
      </c>
    </row>
    <row r="381" spans="2:65" s="1" customFormat="1" ht="16.5" customHeight="1" x14ac:dyDescent="0.2">
      <c r="B381" s="32"/>
      <c r="C381" s="133" t="s">
        <v>463</v>
      </c>
      <c r="D381" s="133" t="s">
        <v>149</v>
      </c>
      <c r="E381" s="134" t="s">
        <v>464</v>
      </c>
      <c r="F381" s="135" t="s">
        <v>465</v>
      </c>
      <c r="G381" s="136" t="s">
        <v>163</v>
      </c>
      <c r="H381" s="137">
        <v>32.28</v>
      </c>
      <c r="I381" s="138"/>
      <c r="J381" s="139">
        <f>ROUND(I381*H381,2)</f>
        <v>0</v>
      </c>
      <c r="K381" s="140"/>
      <c r="L381" s="32"/>
      <c r="M381" s="141" t="s">
        <v>1</v>
      </c>
      <c r="N381" s="142" t="s">
        <v>43</v>
      </c>
      <c r="P381" s="143">
        <f>O381*H381</f>
        <v>0</v>
      </c>
      <c r="Q381" s="143">
        <v>0</v>
      </c>
      <c r="R381" s="143">
        <f>Q381*H381</f>
        <v>0</v>
      </c>
      <c r="S381" s="143">
        <v>0</v>
      </c>
      <c r="T381" s="144">
        <f>S381*H381</f>
        <v>0</v>
      </c>
      <c r="AR381" s="145" t="s">
        <v>153</v>
      </c>
      <c r="AT381" s="145" t="s">
        <v>149</v>
      </c>
      <c r="AU381" s="145" t="s">
        <v>88</v>
      </c>
      <c r="AY381" s="17" t="s">
        <v>147</v>
      </c>
      <c r="BE381" s="146">
        <f>IF(N381="základní",J381,0)</f>
        <v>0</v>
      </c>
      <c r="BF381" s="146">
        <f>IF(N381="snížená",J381,0)</f>
        <v>0</v>
      </c>
      <c r="BG381" s="146">
        <f>IF(N381="zákl. přenesená",J381,0)</f>
        <v>0</v>
      </c>
      <c r="BH381" s="146">
        <f>IF(N381="sníž. přenesená",J381,0)</f>
        <v>0</v>
      </c>
      <c r="BI381" s="146">
        <f>IF(N381="nulová",J381,0)</f>
        <v>0</v>
      </c>
      <c r="BJ381" s="17" t="s">
        <v>86</v>
      </c>
      <c r="BK381" s="146">
        <f>ROUND(I381*H381,2)</f>
        <v>0</v>
      </c>
      <c r="BL381" s="17" t="s">
        <v>153</v>
      </c>
      <c r="BM381" s="145" t="s">
        <v>466</v>
      </c>
    </row>
    <row r="382" spans="2:65" s="1" customFormat="1" ht="11.25" x14ac:dyDescent="0.2">
      <c r="B382" s="32"/>
      <c r="D382" s="147" t="s">
        <v>155</v>
      </c>
      <c r="F382" s="148" t="s">
        <v>467</v>
      </c>
      <c r="I382" s="149"/>
      <c r="L382" s="32"/>
      <c r="M382" s="150"/>
      <c r="T382" s="56"/>
      <c r="AT382" s="17" t="s">
        <v>155</v>
      </c>
      <c r="AU382" s="17" t="s">
        <v>88</v>
      </c>
    </row>
    <row r="383" spans="2:65" s="13" customFormat="1" ht="11.25" x14ac:dyDescent="0.2">
      <c r="B383" s="158"/>
      <c r="D383" s="152" t="s">
        <v>157</v>
      </c>
      <c r="E383" s="159" t="s">
        <v>1</v>
      </c>
      <c r="F383" s="160" t="s">
        <v>468</v>
      </c>
      <c r="H383" s="161">
        <v>26.66</v>
      </c>
      <c r="I383" s="162"/>
      <c r="L383" s="158"/>
      <c r="M383" s="163"/>
      <c r="T383" s="164"/>
      <c r="AT383" s="159" t="s">
        <v>157</v>
      </c>
      <c r="AU383" s="159" t="s">
        <v>88</v>
      </c>
      <c r="AV383" s="13" t="s">
        <v>88</v>
      </c>
      <c r="AW383" s="13" t="s">
        <v>34</v>
      </c>
      <c r="AX383" s="13" t="s">
        <v>78</v>
      </c>
      <c r="AY383" s="159" t="s">
        <v>147</v>
      </c>
    </row>
    <row r="384" spans="2:65" s="13" customFormat="1" ht="11.25" x14ac:dyDescent="0.2">
      <c r="B384" s="158"/>
      <c r="D384" s="152" t="s">
        <v>157</v>
      </c>
      <c r="E384" s="159" t="s">
        <v>1</v>
      </c>
      <c r="F384" s="160" t="s">
        <v>469</v>
      </c>
      <c r="H384" s="161">
        <v>5.62</v>
      </c>
      <c r="I384" s="162"/>
      <c r="L384" s="158"/>
      <c r="M384" s="163"/>
      <c r="T384" s="164"/>
      <c r="AT384" s="159" t="s">
        <v>157</v>
      </c>
      <c r="AU384" s="159" t="s">
        <v>88</v>
      </c>
      <c r="AV384" s="13" t="s">
        <v>88</v>
      </c>
      <c r="AW384" s="13" t="s">
        <v>34</v>
      </c>
      <c r="AX384" s="13" t="s">
        <v>78</v>
      </c>
      <c r="AY384" s="159" t="s">
        <v>147</v>
      </c>
    </row>
    <row r="385" spans="2:65" s="14" customFormat="1" ht="11.25" x14ac:dyDescent="0.2">
      <c r="B385" s="165"/>
      <c r="D385" s="152" t="s">
        <v>157</v>
      </c>
      <c r="E385" s="166" t="s">
        <v>1</v>
      </c>
      <c r="F385" s="167" t="s">
        <v>160</v>
      </c>
      <c r="H385" s="168">
        <v>32.28</v>
      </c>
      <c r="I385" s="169"/>
      <c r="L385" s="165"/>
      <c r="M385" s="170"/>
      <c r="T385" s="171"/>
      <c r="AT385" s="166" t="s">
        <v>157</v>
      </c>
      <c r="AU385" s="166" t="s">
        <v>88</v>
      </c>
      <c r="AV385" s="14" t="s">
        <v>153</v>
      </c>
      <c r="AW385" s="14" t="s">
        <v>34</v>
      </c>
      <c r="AX385" s="14" t="s">
        <v>86</v>
      </c>
      <c r="AY385" s="166" t="s">
        <v>147</v>
      </c>
    </row>
    <row r="386" spans="2:65" s="1" customFormat="1" ht="24.2" customHeight="1" x14ac:dyDescent="0.2">
      <c r="B386" s="32"/>
      <c r="C386" s="172" t="s">
        <v>470</v>
      </c>
      <c r="D386" s="172" t="s">
        <v>392</v>
      </c>
      <c r="E386" s="173" t="s">
        <v>471</v>
      </c>
      <c r="F386" s="174" t="s">
        <v>472</v>
      </c>
      <c r="G386" s="175" t="s">
        <v>163</v>
      </c>
      <c r="H386" s="176">
        <v>33.893999999999998</v>
      </c>
      <c r="I386" s="177"/>
      <c r="J386" s="178">
        <f>ROUND(I386*H386,2)</f>
        <v>0</v>
      </c>
      <c r="K386" s="179"/>
      <c r="L386" s="180"/>
      <c r="M386" s="181" t="s">
        <v>1</v>
      </c>
      <c r="N386" s="182" t="s">
        <v>43</v>
      </c>
      <c r="P386" s="143">
        <f>O386*H386</f>
        <v>0</v>
      </c>
      <c r="Q386" s="143">
        <v>1E-4</v>
      </c>
      <c r="R386" s="143">
        <f>Q386*H386</f>
        <v>3.3893999999999999E-3</v>
      </c>
      <c r="S386" s="143">
        <v>0</v>
      </c>
      <c r="T386" s="144">
        <f>S386*H386</f>
        <v>0</v>
      </c>
      <c r="AR386" s="145" t="s">
        <v>202</v>
      </c>
      <c r="AT386" s="145" t="s">
        <v>392</v>
      </c>
      <c r="AU386" s="145" t="s">
        <v>88</v>
      </c>
      <c r="AY386" s="17" t="s">
        <v>147</v>
      </c>
      <c r="BE386" s="146">
        <f>IF(N386="základní",J386,0)</f>
        <v>0</v>
      </c>
      <c r="BF386" s="146">
        <f>IF(N386="snížená",J386,0)</f>
        <v>0</v>
      </c>
      <c r="BG386" s="146">
        <f>IF(N386="zákl. přenesená",J386,0)</f>
        <v>0</v>
      </c>
      <c r="BH386" s="146">
        <f>IF(N386="sníž. přenesená",J386,0)</f>
        <v>0</v>
      </c>
      <c r="BI386" s="146">
        <f>IF(N386="nulová",J386,0)</f>
        <v>0</v>
      </c>
      <c r="BJ386" s="17" t="s">
        <v>86</v>
      </c>
      <c r="BK386" s="146">
        <f>ROUND(I386*H386,2)</f>
        <v>0</v>
      </c>
      <c r="BL386" s="17" t="s">
        <v>153</v>
      </c>
      <c r="BM386" s="145" t="s">
        <v>473</v>
      </c>
    </row>
    <row r="387" spans="2:65" s="13" customFormat="1" ht="11.25" x14ac:dyDescent="0.2">
      <c r="B387" s="158"/>
      <c r="D387" s="152" t="s">
        <v>157</v>
      </c>
      <c r="E387" s="159" t="s">
        <v>1</v>
      </c>
      <c r="F387" s="160" t="s">
        <v>474</v>
      </c>
      <c r="H387" s="161">
        <v>33.893999999999998</v>
      </c>
      <c r="I387" s="162"/>
      <c r="L387" s="158"/>
      <c r="M387" s="163"/>
      <c r="T387" s="164"/>
      <c r="AT387" s="159" t="s">
        <v>157</v>
      </c>
      <c r="AU387" s="159" t="s">
        <v>88</v>
      </c>
      <c r="AV387" s="13" t="s">
        <v>88</v>
      </c>
      <c r="AW387" s="13" t="s">
        <v>34</v>
      </c>
      <c r="AX387" s="13" t="s">
        <v>78</v>
      </c>
      <c r="AY387" s="159" t="s">
        <v>147</v>
      </c>
    </row>
    <row r="388" spans="2:65" s="14" customFormat="1" ht="11.25" x14ac:dyDescent="0.2">
      <c r="B388" s="165"/>
      <c r="D388" s="152" t="s">
        <v>157</v>
      </c>
      <c r="E388" s="166" t="s">
        <v>1</v>
      </c>
      <c r="F388" s="167" t="s">
        <v>160</v>
      </c>
      <c r="H388" s="168">
        <v>33.893999999999998</v>
      </c>
      <c r="I388" s="169"/>
      <c r="L388" s="165"/>
      <c r="M388" s="170"/>
      <c r="T388" s="171"/>
      <c r="AT388" s="166" t="s">
        <v>157</v>
      </c>
      <c r="AU388" s="166" t="s">
        <v>88</v>
      </c>
      <c r="AV388" s="14" t="s">
        <v>153</v>
      </c>
      <c r="AW388" s="14" t="s">
        <v>34</v>
      </c>
      <c r="AX388" s="14" t="s">
        <v>86</v>
      </c>
      <c r="AY388" s="166" t="s">
        <v>147</v>
      </c>
    </row>
    <row r="389" spans="2:65" s="1" customFormat="1" ht="24.2" customHeight="1" x14ac:dyDescent="0.2">
      <c r="B389" s="32"/>
      <c r="C389" s="133" t="s">
        <v>475</v>
      </c>
      <c r="D389" s="133" t="s">
        <v>149</v>
      </c>
      <c r="E389" s="134" t="s">
        <v>476</v>
      </c>
      <c r="F389" s="135" t="s">
        <v>477</v>
      </c>
      <c r="G389" s="136" t="s">
        <v>152</v>
      </c>
      <c r="H389" s="137">
        <v>95.462999999999994</v>
      </c>
      <c r="I389" s="138"/>
      <c r="J389" s="139">
        <f>ROUND(I389*H389,2)</f>
        <v>0</v>
      </c>
      <c r="K389" s="140"/>
      <c r="L389" s="32"/>
      <c r="M389" s="141" t="s">
        <v>1</v>
      </c>
      <c r="N389" s="142" t="s">
        <v>43</v>
      </c>
      <c r="P389" s="143">
        <f>O389*H389</f>
        <v>0</v>
      </c>
      <c r="Q389" s="143">
        <v>2.0500000000000001E-2</v>
      </c>
      <c r="R389" s="143">
        <f>Q389*H389</f>
        <v>1.9569915</v>
      </c>
      <c r="S389" s="143">
        <v>0</v>
      </c>
      <c r="T389" s="144">
        <f>S389*H389</f>
        <v>0</v>
      </c>
      <c r="AR389" s="145" t="s">
        <v>153</v>
      </c>
      <c r="AT389" s="145" t="s">
        <v>149</v>
      </c>
      <c r="AU389" s="145" t="s">
        <v>88</v>
      </c>
      <c r="AY389" s="17" t="s">
        <v>147</v>
      </c>
      <c r="BE389" s="146">
        <f>IF(N389="základní",J389,0)</f>
        <v>0</v>
      </c>
      <c r="BF389" s="146">
        <f>IF(N389="snížená",J389,0)</f>
        <v>0</v>
      </c>
      <c r="BG389" s="146">
        <f>IF(N389="zákl. přenesená",J389,0)</f>
        <v>0</v>
      </c>
      <c r="BH389" s="146">
        <f>IF(N389="sníž. přenesená",J389,0)</f>
        <v>0</v>
      </c>
      <c r="BI389" s="146">
        <f>IF(N389="nulová",J389,0)</f>
        <v>0</v>
      </c>
      <c r="BJ389" s="17" t="s">
        <v>86</v>
      </c>
      <c r="BK389" s="146">
        <f>ROUND(I389*H389,2)</f>
        <v>0</v>
      </c>
      <c r="BL389" s="17" t="s">
        <v>153</v>
      </c>
      <c r="BM389" s="145" t="s">
        <v>478</v>
      </c>
    </row>
    <row r="390" spans="2:65" s="1" customFormat="1" ht="11.25" x14ac:dyDescent="0.2">
      <c r="B390" s="32"/>
      <c r="D390" s="147" t="s">
        <v>155</v>
      </c>
      <c r="F390" s="148" t="s">
        <v>479</v>
      </c>
      <c r="I390" s="149"/>
      <c r="L390" s="32"/>
      <c r="M390" s="150"/>
      <c r="T390" s="56"/>
      <c r="AT390" s="17" t="s">
        <v>155</v>
      </c>
      <c r="AU390" s="17" t="s">
        <v>88</v>
      </c>
    </row>
    <row r="391" spans="2:65" s="13" customFormat="1" ht="11.25" x14ac:dyDescent="0.2">
      <c r="B391" s="158"/>
      <c r="D391" s="152" t="s">
        <v>157</v>
      </c>
      <c r="E391" s="159" t="s">
        <v>1</v>
      </c>
      <c r="F391" s="160" t="s">
        <v>462</v>
      </c>
      <c r="H391" s="161">
        <v>96.397000000000006</v>
      </c>
      <c r="I391" s="162"/>
      <c r="L391" s="158"/>
      <c r="M391" s="163"/>
      <c r="T391" s="164"/>
      <c r="AT391" s="159" t="s">
        <v>157</v>
      </c>
      <c r="AU391" s="159" t="s">
        <v>88</v>
      </c>
      <c r="AV391" s="13" t="s">
        <v>88</v>
      </c>
      <c r="AW391" s="13" t="s">
        <v>34</v>
      </c>
      <c r="AX391" s="13" t="s">
        <v>78</v>
      </c>
      <c r="AY391" s="159" t="s">
        <v>147</v>
      </c>
    </row>
    <row r="392" spans="2:65" s="13" customFormat="1" ht="11.25" x14ac:dyDescent="0.2">
      <c r="B392" s="158"/>
      <c r="D392" s="152" t="s">
        <v>157</v>
      </c>
      <c r="E392" s="159" t="s">
        <v>1</v>
      </c>
      <c r="F392" s="160" t="s">
        <v>456</v>
      </c>
      <c r="H392" s="161">
        <v>-0.93400000000000005</v>
      </c>
      <c r="I392" s="162"/>
      <c r="L392" s="158"/>
      <c r="M392" s="163"/>
      <c r="T392" s="164"/>
      <c r="AT392" s="159" t="s">
        <v>157</v>
      </c>
      <c r="AU392" s="159" t="s">
        <v>88</v>
      </c>
      <c r="AV392" s="13" t="s">
        <v>88</v>
      </c>
      <c r="AW392" s="13" t="s">
        <v>34</v>
      </c>
      <c r="AX392" s="13" t="s">
        <v>78</v>
      </c>
      <c r="AY392" s="159" t="s">
        <v>147</v>
      </c>
    </row>
    <row r="393" spans="2:65" s="14" customFormat="1" ht="11.25" x14ac:dyDescent="0.2">
      <c r="B393" s="165"/>
      <c r="D393" s="152" t="s">
        <v>157</v>
      </c>
      <c r="E393" s="166" t="s">
        <v>1</v>
      </c>
      <c r="F393" s="167" t="s">
        <v>160</v>
      </c>
      <c r="H393" s="168">
        <v>95.462999999999994</v>
      </c>
      <c r="I393" s="169"/>
      <c r="L393" s="165"/>
      <c r="M393" s="170"/>
      <c r="T393" s="171"/>
      <c r="AT393" s="166" t="s">
        <v>157</v>
      </c>
      <c r="AU393" s="166" t="s">
        <v>88</v>
      </c>
      <c r="AV393" s="14" t="s">
        <v>153</v>
      </c>
      <c r="AW393" s="14" t="s">
        <v>34</v>
      </c>
      <c r="AX393" s="14" t="s">
        <v>86</v>
      </c>
      <c r="AY393" s="166" t="s">
        <v>147</v>
      </c>
    </row>
    <row r="394" spans="2:65" s="1" customFormat="1" ht="24.2" customHeight="1" x14ac:dyDescent="0.2">
      <c r="B394" s="32"/>
      <c r="C394" s="133" t="s">
        <v>480</v>
      </c>
      <c r="D394" s="133" t="s">
        <v>149</v>
      </c>
      <c r="E394" s="134" t="s">
        <v>481</v>
      </c>
      <c r="F394" s="135" t="s">
        <v>482</v>
      </c>
      <c r="G394" s="136" t="s">
        <v>152</v>
      </c>
      <c r="H394" s="137">
        <v>95.462999999999994</v>
      </c>
      <c r="I394" s="138"/>
      <c r="J394" s="139">
        <f>ROUND(I394*H394,2)</f>
        <v>0</v>
      </c>
      <c r="K394" s="140"/>
      <c r="L394" s="32"/>
      <c r="M394" s="141" t="s">
        <v>1</v>
      </c>
      <c r="N394" s="142" t="s">
        <v>43</v>
      </c>
      <c r="P394" s="143">
        <f>O394*H394</f>
        <v>0</v>
      </c>
      <c r="Q394" s="143">
        <v>3.3E-3</v>
      </c>
      <c r="R394" s="143">
        <f>Q394*H394</f>
        <v>0.31502789999999997</v>
      </c>
      <c r="S394" s="143">
        <v>0</v>
      </c>
      <c r="T394" s="144">
        <f>S394*H394</f>
        <v>0</v>
      </c>
      <c r="AR394" s="145" t="s">
        <v>153</v>
      </c>
      <c r="AT394" s="145" t="s">
        <v>149</v>
      </c>
      <c r="AU394" s="145" t="s">
        <v>88</v>
      </c>
      <c r="AY394" s="17" t="s">
        <v>147</v>
      </c>
      <c r="BE394" s="146">
        <f>IF(N394="základní",J394,0)</f>
        <v>0</v>
      </c>
      <c r="BF394" s="146">
        <f>IF(N394="snížená",J394,0)</f>
        <v>0</v>
      </c>
      <c r="BG394" s="146">
        <f>IF(N394="zákl. přenesená",J394,0)</f>
        <v>0</v>
      </c>
      <c r="BH394" s="146">
        <f>IF(N394="sníž. přenesená",J394,0)</f>
        <v>0</v>
      </c>
      <c r="BI394" s="146">
        <f>IF(N394="nulová",J394,0)</f>
        <v>0</v>
      </c>
      <c r="BJ394" s="17" t="s">
        <v>86</v>
      </c>
      <c r="BK394" s="146">
        <f>ROUND(I394*H394,2)</f>
        <v>0</v>
      </c>
      <c r="BL394" s="17" t="s">
        <v>153</v>
      </c>
      <c r="BM394" s="145" t="s">
        <v>483</v>
      </c>
    </row>
    <row r="395" spans="2:65" s="1" customFormat="1" ht="11.25" x14ac:dyDescent="0.2">
      <c r="B395" s="32"/>
      <c r="D395" s="147" t="s">
        <v>155</v>
      </c>
      <c r="F395" s="148" t="s">
        <v>484</v>
      </c>
      <c r="I395" s="149"/>
      <c r="L395" s="32"/>
      <c r="M395" s="150"/>
      <c r="T395" s="56"/>
      <c r="AT395" s="17" t="s">
        <v>155</v>
      </c>
      <c r="AU395" s="17" t="s">
        <v>88</v>
      </c>
    </row>
    <row r="396" spans="2:65" s="13" customFormat="1" ht="11.25" x14ac:dyDescent="0.2">
      <c r="B396" s="158"/>
      <c r="D396" s="152" t="s">
        <v>157</v>
      </c>
      <c r="E396" s="159" t="s">
        <v>1</v>
      </c>
      <c r="F396" s="160" t="s">
        <v>462</v>
      </c>
      <c r="H396" s="161">
        <v>96.397000000000006</v>
      </c>
      <c r="I396" s="162"/>
      <c r="L396" s="158"/>
      <c r="M396" s="163"/>
      <c r="T396" s="164"/>
      <c r="AT396" s="159" t="s">
        <v>157</v>
      </c>
      <c r="AU396" s="159" t="s">
        <v>88</v>
      </c>
      <c r="AV396" s="13" t="s">
        <v>88</v>
      </c>
      <c r="AW396" s="13" t="s">
        <v>34</v>
      </c>
      <c r="AX396" s="13" t="s">
        <v>78</v>
      </c>
      <c r="AY396" s="159" t="s">
        <v>147</v>
      </c>
    </row>
    <row r="397" spans="2:65" s="13" customFormat="1" ht="11.25" x14ac:dyDescent="0.2">
      <c r="B397" s="158"/>
      <c r="D397" s="152" t="s">
        <v>157</v>
      </c>
      <c r="E397" s="159" t="s">
        <v>1</v>
      </c>
      <c r="F397" s="160" t="s">
        <v>456</v>
      </c>
      <c r="H397" s="161">
        <v>-0.93400000000000005</v>
      </c>
      <c r="I397" s="162"/>
      <c r="L397" s="158"/>
      <c r="M397" s="163"/>
      <c r="T397" s="164"/>
      <c r="AT397" s="159" t="s">
        <v>157</v>
      </c>
      <c r="AU397" s="159" t="s">
        <v>88</v>
      </c>
      <c r="AV397" s="13" t="s">
        <v>88</v>
      </c>
      <c r="AW397" s="13" t="s">
        <v>34</v>
      </c>
      <c r="AX397" s="13" t="s">
        <v>78</v>
      </c>
      <c r="AY397" s="159" t="s">
        <v>147</v>
      </c>
    </row>
    <row r="398" spans="2:65" s="14" customFormat="1" ht="11.25" x14ac:dyDescent="0.2">
      <c r="B398" s="165"/>
      <c r="D398" s="152" t="s">
        <v>157</v>
      </c>
      <c r="E398" s="166" t="s">
        <v>1</v>
      </c>
      <c r="F398" s="167" t="s">
        <v>160</v>
      </c>
      <c r="H398" s="168">
        <v>95.462999999999994</v>
      </c>
      <c r="I398" s="169"/>
      <c r="L398" s="165"/>
      <c r="M398" s="170"/>
      <c r="T398" s="171"/>
      <c r="AT398" s="166" t="s">
        <v>157</v>
      </c>
      <c r="AU398" s="166" t="s">
        <v>88</v>
      </c>
      <c r="AV398" s="14" t="s">
        <v>153</v>
      </c>
      <c r="AW398" s="14" t="s">
        <v>34</v>
      </c>
      <c r="AX398" s="14" t="s">
        <v>86</v>
      </c>
      <c r="AY398" s="166" t="s">
        <v>147</v>
      </c>
    </row>
    <row r="399" spans="2:65" s="1" customFormat="1" ht="24.2" customHeight="1" x14ac:dyDescent="0.2">
      <c r="B399" s="32"/>
      <c r="C399" s="133" t="s">
        <v>485</v>
      </c>
      <c r="D399" s="133" t="s">
        <v>149</v>
      </c>
      <c r="E399" s="134" t="s">
        <v>486</v>
      </c>
      <c r="F399" s="135" t="s">
        <v>487</v>
      </c>
      <c r="G399" s="136" t="s">
        <v>170</v>
      </c>
      <c r="H399" s="137">
        <v>0.81100000000000005</v>
      </c>
      <c r="I399" s="138"/>
      <c r="J399" s="139">
        <f>ROUND(I399*H399,2)</f>
        <v>0</v>
      </c>
      <c r="K399" s="140"/>
      <c r="L399" s="32"/>
      <c r="M399" s="141" t="s">
        <v>1</v>
      </c>
      <c r="N399" s="142" t="s">
        <v>43</v>
      </c>
      <c r="P399" s="143">
        <f>O399*H399</f>
        <v>0</v>
      </c>
      <c r="Q399" s="143">
        <v>2.3010199999999998</v>
      </c>
      <c r="R399" s="143">
        <f>Q399*H399</f>
        <v>1.8661272200000001</v>
      </c>
      <c r="S399" s="143">
        <v>0</v>
      </c>
      <c r="T399" s="144">
        <f>S399*H399</f>
        <v>0</v>
      </c>
      <c r="AR399" s="145" t="s">
        <v>153</v>
      </c>
      <c r="AT399" s="145" t="s">
        <v>149</v>
      </c>
      <c r="AU399" s="145" t="s">
        <v>88</v>
      </c>
      <c r="AY399" s="17" t="s">
        <v>147</v>
      </c>
      <c r="BE399" s="146">
        <f>IF(N399="základní",J399,0)</f>
        <v>0</v>
      </c>
      <c r="BF399" s="146">
        <f>IF(N399="snížená",J399,0)</f>
        <v>0</v>
      </c>
      <c r="BG399" s="146">
        <f>IF(N399="zákl. přenesená",J399,0)</f>
        <v>0</v>
      </c>
      <c r="BH399" s="146">
        <f>IF(N399="sníž. přenesená",J399,0)</f>
        <v>0</v>
      </c>
      <c r="BI399" s="146">
        <f>IF(N399="nulová",J399,0)</f>
        <v>0</v>
      </c>
      <c r="BJ399" s="17" t="s">
        <v>86</v>
      </c>
      <c r="BK399" s="146">
        <f>ROUND(I399*H399,2)</f>
        <v>0</v>
      </c>
      <c r="BL399" s="17" t="s">
        <v>153</v>
      </c>
      <c r="BM399" s="145" t="s">
        <v>488</v>
      </c>
    </row>
    <row r="400" spans="2:65" s="1" customFormat="1" ht="11.25" x14ac:dyDescent="0.2">
      <c r="B400" s="32"/>
      <c r="D400" s="147" t="s">
        <v>155</v>
      </c>
      <c r="F400" s="148" t="s">
        <v>489</v>
      </c>
      <c r="I400" s="149"/>
      <c r="L400" s="32"/>
      <c r="M400" s="150"/>
      <c r="T400" s="56"/>
      <c r="AT400" s="17" t="s">
        <v>155</v>
      </c>
      <c r="AU400" s="17" t="s">
        <v>88</v>
      </c>
    </row>
    <row r="401" spans="2:65" s="12" customFormat="1" ht="11.25" x14ac:dyDescent="0.2">
      <c r="B401" s="151"/>
      <c r="D401" s="152" t="s">
        <v>157</v>
      </c>
      <c r="E401" s="153" t="s">
        <v>1</v>
      </c>
      <c r="F401" s="154" t="s">
        <v>490</v>
      </c>
      <c r="H401" s="153" t="s">
        <v>1</v>
      </c>
      <c r="I401" s="155"/>
      <c r="L401" s="151"/>
      <c r="M401" s="156"/>
      <c r="T401" s="157"/>
      <c r="AT401" s="153" t="s">
        <v>157</v>
      </c>
      <c r="AU401" s="153" t="s">
        <v>88</v>
      </c>
      <c r="AV401" s="12" t="s">
        <v>86</v>
      </c>
      <c r="AW401" s="12" t="s">
        <v>34</v>
      </c>
      <c r="AX401" s="12" t="s">
        <v>78</v>
      </c>
      <c r="AY401" s="153" t="s">
        <v>147</v>
      </c>
    </row>
    <row r="402" spans="2:65" s="13" customFormat="1" ht="11.25" x14ac:dyDescent="0.2">
      <c r="B402" s="158"/>
      <c r="D402" s="152" t="s">
        <v>157</v>
      </c>
      <c r="E402" s="159" t="s">
        <v>1</v>
      </c>
      <c r="F402" s="160" t="s">
        <v>491</v>
      </c>
      <c r="H402" s="161">
        <v>0.81100000000000005</v>
      </c>
      <c r="I402" s="162"/>
      <c r="L402" s="158"/>
      <c r="M402" s="163"/>
      <c r="T402" s="164"/>
      <c r="AT402" s="159" t="s">
        <v>157</v>
      </c>
      <c r="AU402" s="159" t="s">
        <v>88</v>
      </c>
      <c r="AV402" s="13" t="s">
        <v>88</v>
      </c>
      <c r="AW402" s="13" t="s">
        <v>34</v>
      </c>
      <c r="AX402" s="13" t="s">
        <v>78</v>
      </c>
      <c r="AY402" s="159" t="s">
        <v>147</v>
      </c>
    </row>
    <row r="403" spans="2:65" s="14" customFormat="1" ht="11.25" x14ac:dyDescent="0.2">
      <c r="B403" s="165"/>
      <c r="D403" s="152" t="s">
        <v>157</v>
      </c>
      <c r="E403" s="166" t="s">
        <v>1</v>
      </c>
      <c r="F403" s="167" t="s">
        <v>160</v>
      </c>
      <c r="H403" s="168">
        <v>0.81100000000000005</v>
      </c>
      <c r="I403" s="169"/>
      <c r="L403" s="165"/>
      <c r="M403" s="170"/>
      <c r="T403" s="171"/>
      <c r="AT403" s="166" t="s">
        <v>157</v>
      </c>
      <c r="AU403" s="166" t="s">
        <v>88</v>
      </c>
      <c r="AV403" s="14" t="s">
        <v>153</v>
      </c>
      <c r="AW403" s="14" t="s">
        <v>34</v>
      </c>
      <c r="AX403" s="14" t="s">
        <v>86</v>
      </c>
      <c r="AY403" s="166" t="s">
        <v>147</v>
      </c>
    </row>
    <row r="404" spans="2:65" s="1" customFormat="1" ht="24.2" customHeight="1" x14ac:dyDescent="0.2">
      <c r="B404" s="32"/>
      <c r="C404" s="133" t="s">
        <v>492</v>
      </c>
      <c r="D404" s="133" t="s">
        <v>149</v>
      </c>
      <c r="E404" s="134" t="s">
        <v>493</v>
      </c>
      <c r="F404" s="135" t="s">
        <v>494</v>
      </c>
      <c r="G404" s="136" t="s">
        <v>170</v>
      </c>
      <c r="H404" s="137">
        <v>0.20399999999999999</v>
      </c>
      <c r="I404" s="138"/>
      <c r="J404" s="139">
        <f>ROUND(I404*H404,2)</f>
        <v>0</v>
      </c>
      <c r="K404" s="140"/>
      <c r="L404" s="32"/>
      <c r="M404" s="141" t="s">
        <v>1</v>
      </c>
      <c r="N404" s="142" t="s">
        <v>43</v>
      </c>
      <c r="P404" s="143">
        <f>O404*H404</f>
        <v>0</v>
      </c>
      <c r="Q404" s="143">
        <v>2.3010199999999998</v>
      </c>
      <c r="R404" s="143">
        <f>Q404*H404</f>
        <v>0.46940807999999995</v>
      </c>
      <c r="S404" s="143">
        <v>0</v>
      </c>
      <c r="T404" s="144">
        <f>S404*H404</f>
        <v>0</v>
      </c>
      <c r="AR404" s="145" t="s">
        <v>153</v>
      </c>
      <c r="AT404" s="145" t="s">
        <v>149</v>
      </c>
      <c r="AU404" s="145" t="s">
        <v>88</v>
      </c>
      <c r="AY404" s="17" t="s">
        <v>147</v>
      </c>
      <c r="BE404" s="146">
        <f>IF(N404="základní",J404,0)</f>
        <v>0</v>
      </c>
      <c r="BF404" s="146">
        <f>IF(N404="snížená",J404,0)</f>
        <v>0</v>
      </c>
      <c r="BG404" s="146">
        <f>IF(N404="zákl. přenesená",J404,0)</f>
        <v>0</v>
      </c>
      <c r="BH404" s="146">
        <f>IF(N404="sníž. přenesená",J404,0)</f>
        <v>0</v>
      </c>
      <c r="BI404" s="146">
        <f>IF(N404="nulová",J404,0)</f>
        <v>0</v>
      </c>
      <c r="BJ404" s="17" t="s">
        <v>86</v>
      </c>
      <c r="BK404" s="146">
        <f>ROUND(I404*H404,2)</f>
        <v>0</v>
      </c>
      <c r="BL404" s="17" t="s">
        <v>153</v>
      </c>
      <c r="BM404" s="145" t="s">
        <v>495</v>
      </c>
    </row>
    <row r="405" spans="2:65" s="1" customFormat="1" ht="11.25" x14ac:dyDescent="0.2">
      <c r="B405" s="32"/>
      <c r="D405" s="147" t="s">
        <v>155</v>
      </c>
      <c r="F405" s="148" t="s">
        <v>496</v>
      </c>
      <c r="I405" s="149"/>
      <c r="L405" s="32"/>
      <c r="M405" s="150"/>
      <c r="T405" s="56"/>
      <c r="AT405" s="17" t="s">
        <v>155</v>
      </c>
      <c r="AU405" s="17" t="s">
        <v>88</v>
      </c>
    </row>
    <row r="406" spans="2:65" s="12" customFormat="1" ht="11.25" x14ac:dyDescent="0.2">
      <c r="B406" s="151"/>
      <c r="D406" s="152" t="s">
        <v>157</v>
      </c>
      <c r="E406" s="153" t="s">
        <v>1</v>
      </c>
      <c r="F406" s="154" t="s">
        <v>497</v>
      </c>
      <c r="H406" s="153" t="s">
        <v>1</v>
      </c>
      <c r="I406" s="155"/>
      <c r="L406" s="151"/>
      <c r="M406" s="156"/>
      <c r="T406" s="157"/>
      <c r="AT406" s="153" t="s">
        <v>157</v>
      </c>
      <c r="AU406" s="153" t="s">
        <v>88</v>
      </c>
      <c r="AV406" s="12" t="s">
        <v>86</v>
      </c>
      <c r="AW406" s="12" t="s">
        <v>34</v>
      </c>
      <c r="AX406" s="12" t="s">
        <v>78</v>
      </c>
      <c r="AY406" s="153" t="s">
        <v>147</v>
      </c>
    </row>
    <row r="407" spans="2:65" s="13" customFormat="1" ht="11.25" x14ac:dyDescent="0.2">
      <c r="B407" s="158"/>
      <c r="D407" s="152" t="s">
        <v>157</v>
      </c>
      <c r="E407" s="159" t="s">
        <v>1</v>
      </c>
      <c r="F407" s="160" t="s">
        <v>498</v>
      </c>
      <c r="H407" s="161">
        <v>0.17699999999999999</v>
      </c>
      <c r="I407" s="162"/>
      <c r="L407" s="158"/>
      <c r="M407" s="163"/>
      <c r="T407" s="164"/>
      <c r="AT407" s="159" t="s">
        <v>157</v>
      </c>
      <c r="AU407" s="159" t="s">
        <v>88</v>
      </c>
      <c r="AV407" s="13" t="s">
        <v>88</v>
      </c>
      <c r="AW407" s="13" t="s">
        <v>34</v>
      </c>
      <c r="AX407" s="13" t="s">
        <v>78</v>
      </c>
      <c r="AY407" s="159" t="s">
        <v>147</v>
      </c>
    </row>
    <row r="408" spans="2:65" s="12" customFormat="1" ht="11.25" x14ac:dyDescent="0.2">
      <c r="B408" s="151"/>
      <c r="D408" s="152" t="s">
        <v>157</v>
      </c>
      <c r="E408" s="153" t="s">
        <v>1</v>
      </c>
      <c r="F408" s="154" t="s">
        <v>499</v>
      </c>
      <c r="H408" s="153" t="s">
        <v>1</v>
      </c>
      <c r="I408" s="155"/>
      <c r="L408" s="151"/>
      <c r="M408" s="156"/>
      <c r="T408" s="157"/>
      <c r="AT408" s="153" t="s">
        <v>157</v>
      </c>
      <c r="AU408" s="153" t="s">
        <v>88</v>
      </c>
      <c r="AV408" s="12" t="s">
        <v>86</v>
      </c>
      <c r="AW408" s="12" t="s">
        <v>34</v>
      </c>
      <c r="AX408" s="12" t="s">
        <v>78</v>
      </c>
      <c r="AY408" s="153" t="s">
        <v>147</v>
      </c>
    </row>
    <row r="409" spans="2:65" s="13" customFormat="1" ht="11.25" x14ac:dyDescent="0.2">
      <c r="B409" s="158"/>
      <c r="D409" s="152" t="s">
        <v>157</v>
      </c>
      <c r="E409" s="159" t="s">
        <v>1</v>
      </c>
      <c r="F409" s="160" t="s">
        <v>500</v>
      </c>
      <c r="H409" s="161">
        <v>2.7E-2</v>
      </c>
      <c r="I409" s="162"/>
      <c r="L409" s="158"/>
      <c r="M409" s="163"/>
      <c r="T409" s="164"/>
      <c r="AT409" s="159" t="s">
        <v>157</v>
      </c>
      <c r="AU409" s="159" t="s">
        <v>88</v>
      </c>
      <c r="AV409" s="13" t="s">
        <v>88</v>
      </c>
      <c r="AW409" s="13" t="s">
        <v>34</v>
      </c>
      <c r="AX409" s="13" t="s">
        <v>78</v>
      </c>
      <c r="AY409" s="159" t="s">
        <v>147</v>
      </c>
    </row>
    <row r="410" spans="2:65" s="14" customFormat="1" ht="11.25" x14ac:dyDescent="0.2">
      <c r="B410" s="165"/>
      <c r="D410" s="152" t="s">
        <v>157</v>
      </c>
      <c r="E410" s="166" t="s">
        <v>1</v>
      </c>
      <c r="F410" s="167" t="s">
        <v>160</v>
      </c>
      <c r="H410" s="168">
        <v>0.20399999999999999</v>
      </c>
      <c r="I410" s="169"/>
      <c r="L410" s="165"/>
      <c r="M410" s="170"/>
      <c r="T410" s="171"/>
      <c r="AT410" s="166" t="s">
        <v>157</v>
      </c>
      <c r="AU410" s="166" t="s">
        <v>88</v>
      </c>
      <c r="AV410" s="14" t="s">
        <v>153</v>
      </c>
      <c r="AW410" s="14" t="s">
        <v>34</v>
      </c>
      <c r="AX410" s="14" t="s">
        <v>86</v>
      </c>
      <c r="AY410" s="166" t="s">
        <v>147</v>
      </c>
    </row>
    <row r="411" spans="2:65" s="1" customFormat="1" ht="24.2" customHeight="1" x14ac:dyDescent="0.2">
      <c r="B411" s="32"/>
      <c r="C411" s="133" t="s">
        <v>501</v>
      </c>
      <c r="D411" s="133" t="s">
        <v>149</v>
      </c>
      <c r="E411" s="134" t="s">
        <v>502</v>
      </c>
      <c r="F411" s="135" t="s">
        <v>503</v>
      </c>
      <c r="G411" s="136" t="s">
        <v>170</v>
      </c>
      <c r="H411" s="137">
        <v>0.81100000000000005</v>
      </c>
      <c r="I411" s="138"/>
      <c r="J411" s="139">
        <f>ROUND(I411*H411,2)</f>
        <v>0</v>
      </c>
      <c r="K411" s="140"/>
      <c r="L411" s="32"/>
      <c r="M411" s="141" t="s">
        <v>1</v>
      </c>
      <c r="N411" s="142" t="s">
        <v>43</v>
      </c>
      <c r="P411" s="143">
        <f>O411*H411</f>
        <v>0</v>
      </c>
      <c r="Q411" s="143">
        <v>0</v>
      </c>
      <c r="R411" s="143">
        <f>Q411*H411</f>
        <v>0</v>
      </c>
      <c r="S411" s="143">
        <v>0</v>
      </c>
      <c r="T411" s="144">
        <f>S411*H411</f>
        <v>0</v>
      </c>
      <c r="AR411" s="145" t="s">
        <v>153</v>
      </c>
      <c r="AT411" s="145" t="s">
        <v>149</v>
      </c>
      <c r="AU411" s="145" t="s">
        <v>88</v>
      </c>
      <c r="AY411" s="17" t="s">
        <v>147</v>
      </c>
      <c r="BE411" s="146">
        <f>IF(N411="základní",J411,0)</f>
        <v>0</v>
      </c>
      <c r="BF411" s="146">
        <f>IF(N411="snížená",J411,0)</f>
        <v>0</v>
      </c>
      <c r="BG411" s="146">
        <f>IF(N411="zákl. přenesená",J411,0)</f>
        <v>0</v>
      </c>
      <c r="BH411" s="146">
        <f>IF(N411="sníž. přenesená",J411,0)</f>
        <v>0</v>
      </c>
      <c r="BI411" s="146">
        <f>IF(N411="nulová",J411,0)</f>
        <v>0</v>
      </c>
      <c r="BJ411" s="17" t="s">
        <v>86</v>
      </c>
      <c r="BK411" s="146">
        <f>ROUND(I411*H411,2)</f>
        <v>0</v>
      </c>
      <c r="BL411" s="17" t="s">
        <v>153</v>
      </c>
      <c r="BM411" s="145" t="s">
        <v>504</v>
      </c>
    </row>
    <row r="412" spans="2:65" s="1" customFormat="1" ht="11.25" x14ac:dyDescent="0.2">
      <c r="B412" s="32"/>
      <c r="D412" s="147" t="s">
        <v>155</v>
      </c>
      <c r="F412" s="148" t="s">
        <v>505</v>
      </c>
      <c r="I412" s="149"/>
      <c r="L412" s="32"/>
      <c r="M412" s="150"/>
      <c r="T412" s="56"/>
      <c r="AT412" s="17" t="s">
        <v>155</v>
      </c>
      <c r="AU412" s="17" t="s">
        <v>88</v>
      </c>
    </row>
    <row r="413" spans="2:65" s="1" customFormat="1" ht="24.2" customHeight="1" x14ac:dyDescent="0.2">
      <c r="B413" s="32"/>
      <c r="C413" s="133" t="s">
        <v>506</v>
      </c>
      <c r="D413" s="133" t="s">
        <v>149</v>
      </c>
      <c r="E413" s="134" t="s">
        <v>507</v>
      </c>
      <c r="F413" s="135" t="s">
        <v>508</v>
      </c>
      <c r="G413" s="136" t="s">
        <v>170</v>
      </c>
      <c r="H413" s="137">
        <v>0.438</v>
      </c>
      <c r="I413" s="138"/>
      <c r="J413" s="139">
        <f>ROUND(I413*H413,2)</f>
        <v>0</v>
      </c>
      <c r="K413" s="140"/>
      <c r="L413" s="32"/>
      <c r="M413" s="141" t="s">
        <v>1</v>
      </c>
      <c r="N413" s="142" t="s">
        <v>43</v>
      </c>
      <c r="P413" s="143">
        <f>O413*H413</f>
        <v>0</v>
      </c>
      <c r="Q413" s="143">
        <v>0.51500000000000001</v>
      </c>
      <c r="R413" s="143">
        <f>Q413*H413</f>
        <v>0.22556999999999999</v>
      </c>
      <c r="S413" s="143">
        <v>0</v>
      </c>
      <c r="T413" s="144">
        <f>S413*H413</f>
        <v>0</v>
      </c>
      <c r="AR413" s="145" t="s">
        <v>153</v>
      </c>
      <c r="AT413" s="145" t="s">
        <v>149</v>
      </c>
      <c r="AU413" s="145" t="s">
        <v>88</v>
      </c>
      <c r="AY413" s="17" t="s">
        <v>147</v>
      </c>
      <c r="BE413" s="146">
        <f>IF(N413="základní",J413,0)</f>
        <v>0</v>
      </c>
      <c r="BF413" s="146">
        <f>IF(N413="snížená",J413,0)</f>
        <v>0</v>
      </c>
      <c r="BG413" s="146">
        <f>IF(N413="zákl. přenesená",J413,0)</f>
        <v>0</v>
      </c>
      <c r="BH413" s="146">
        <f>IF(N413="sníž. přenesená",J413,0)</f>
        <v>0</v>
      </c>
      <c r="BI413" s="146">
        <f>IF(N413="nulová",J413,0)</f>
        <v>0</v>
      </c>
      <c r="BJ413" s="17" t="s">
        <v>86</v>
      </c>
      <c r="BK413" s="146">
        <f>ROUND(I413*H413,2)</f>
        <v>0</v>
      </c>
      <c r="BL413" s="17" t="s">
        <v>153</v>
      </c>
      <c r="BM413" s="145" t="s">
        <v>509</v>
      </c>
    </row>
    <row r="414" spans="2:65" s="1" customFormat="1" ht="11.25" x14ac:dyDescent="0.2">
      <c r="B414" s="32"/>
      <c r="D414" s="147" t="s">
        <v>155</v>
      </c>
      <c r="F414" s="148" t="s">
        <v>510</v>
      </c>
      <c r="I414" s="149"/>
      <c r="L414" s="32"/>
      <c r="M414" s="150"/>
      <c r="T414" s="56"/>
      <c r="AT414" s="17" t="s">
        <v>155</v>
      </c>
      <c r="AU414" s="17" t="s">
        <v>88</v>
      </c>
    </row>
    <row r="415" spans="2:65" s="12" customFormat="1" ht="11.25" x14ac:dyDescent="0.2">
      <c r="B415" s="151"/>
      <c r="D415" s="152" t="s">
        <v>157</v>
      </c>
      <c r="E415" s="153" t="s">
        <v>1</v>
      </c>
      <c r="F415" s="154" t="s">
        <v>511</v>
      </c>
      <c r="H415" s="153" t="s">
        <v>1</v>
      </c>
      <c r="I415" s="155"/>
      <c r="L415" s="151"/>
      <c r="M415" s="156"/>
      <c r="T415" s="157"/>
      <c r="AT415" s="153" t="s">
        <v>157</v>
      </c>
      <c r="AU415" s="153" t="s">
        <v>88</v>
      </c>
      <c r="AV415" s="12" t="s">
        <v>86</v>
      </c>
      <c r="AW415" s="12" t="s">
        <v>34</v>
      </c>
      <c r="AX415" s="12" t="s">
        <v>78</v>
      </c>
      <c r="AY415" s="153" t="s">
        <v>147</v>
      </c>
    </row>
    <row r="416" spans="2:65" s="13" customFormat="1" ht="11.25" x14ac:dyDescent="0.2">
      <c r="B416" s="158"/>
      <c r="D416" s="152" t="s">
        <v>157</v>
      </c>
      <c r="E416" s="159" t="s">
        <v>1</v>
      </c>
      <c r="F416" s="160" t="s">
        <v>512</v>
      </c>
      <c r="H416" s="161">
        <v>0.438</v>
      </c>
      <c r="I416" s="162"/>
      <c r="L416" s="158"/>
      <c r="M416" s="163"/>
      <c r="T416" s="164"/>
      <c r="AT416" s="159" t="s">
        <v>157</v>
      </c>
      <c r="AU416" s="159" t="s">
        <v>88</v>
      </c>
      <c r="AV416" s="13" t="s">
        <v>88</v>
      </c>
      <c r="AW416" s="13" t="s">
        <v>34</v>
      </c>
      <c r="AX416" s="13" t="s">
        <v>78</v>
      </c>
      <c r="AY416" s="159" t="s">
        <v>147</v>
      </c>
    </row>
    <row r="417" spans="2:65" s="14" customFormat="1" ht="11.25" x14ac:dyDescent="0.2">
      <c r="B417" s="165"/>
      <c r="D417" s="152" t="s">
        <v>157</v>
      </c>
      <c r="E417" s="166" t="s">
        <v>1</v>
      </c>
      <c r="F417" s="167" t="s">
        <v>160</v>
      </c>
      <c r="H417" s="168">
        <v>0.438</v>
      </c>
      <c r="I417" s="169"/>
      <c r="L417" s="165"/>
      <c r="M417" s="170"/>
      <c r="T417" s="171"/>
      <c r="AT417" s="166" t="s">
        <v>157</v>
      </c>
      <c r="AU417" s="166" t="s">
        <v>88</v>
      </c>
      <c r="AV417" s="14" t="s">
        <v>153</v>
      </c>
      <c r="AW417" s="14" t="s">
        <v>34</v>
      </c>
      <c r="AX417" s="14" t="s">
        <v>86</v>
      </c>
      <c r="AY417" s="166" t="s">
        <v>147</v>
      </c>
    </row>
    <row r="418" spans="2:65" s="1" customFormat="1" ht="16.5" customHeight="1" x14ac:dyDescent="0.2">
      <c r="B418" s="32"/>
      <c r="C418" s="133" t="s">
        <v>513</v>
      </c>
      <c r="D418" s="133" t="s">
        <v>149</v>
      </c>
      <c r="E418" s="134" t="s">
        <v>514</v>
      </c>
      <c r="F418" s="135" t="s">
        <v>515</v>
      </c>
      <c r="G418" s="136" t="s">
        <v>152</v>
      </c>
      <c r="H418" s="137">
        <v>1.446</v>
      </c>
      <c r="I418" s="138"/>
      <c r="J418" s="139">
        <f>ROUND(I418*H418,2)</f>
        <v>0</v>
      </c>
      <c r="K418" s="140"/>
      <c r="L418" s="32"/>
      <c r="M418" s="141" t="s">
        <v>1</v>
      </c>
      <c r="N418" s="142" t="s">
        <v>43</v>
      </c>
      <c r="P418" s="143">
        <f>O418*H418</f>
        <v>0</v>
      </c>
      <c r="Q418" s="143">
        <v>1.6070000000000001E-2</v>
      </c>
      <c r="R418" s="143">
        <f>Q418*H418</f>
        <v>2.3237219999999999E-2</v>
      </c>
      <c r="S418" s="143">
        <v>0</v>
      </c>
      <c r="T418" s="144">
        <f>S418*H418</f>
        <v>0</v>
      </c>
      <c r="AR418" s="145" t="s">
        <v>153</v>
      </c>
      <c r="AT418" s="145" t="s">
        <v>149</v>
      </c>
      <c r="AU418" s="145" t="s">
        <v>88</v>
      </c>
      <c r="AY418" s="17" t="s">
        <v>147</v>
      </c>
      <c r="BE418" s="146">
        <f>IF(N418="základní",J418,0)</f>
        <v>0</v>
      </c>
      <c r="BF418" s="146">
        <f>IF(N418="snížená",J418,0)</f>
        <v>0</v>
      </c>
      <c r="BG418" s="146">
        <f>IF(N418="zákl. přenesená",J418,0)</f>
        <v>0</v>
      </c>
      <c r="BH418" s="146">
        <f>IF(N418="sníž. přenesená",J418,0)</f>
        <v>0</v>
      </c>
      <c r="BI418" s="146">
        <f>IF(N418="nulová",J418,0)</f>
        <v>0</v>
      </c>
      <c r="BJ418" s="17" t="s">
        <v>86</v>
      </c>
      <c r="BK418" s="146">
        <f>ROUND(I418*H418,2)</f>
        <v>0</v>
      </c>
      <c r="BL418" s="17" t="s">
        <v>153</v>
      </c>
      <c r="BM418" s="145" t="s">
        <v>516</v>
      </c>
    </row>
    <row r="419" spans="2:65" s="1" customFormat="1" ht="11.25" x14ac:dyDescent="0.2">
      <c r="B419" s="32"/>
      <c r="D419" s="147" t="s">
        <v>155</v>
      </c>
      <c r="F419" s="148" t="s">
        <v>517</v>
      </c>
      <c r="I419" s="149"/>
      <c r="L419" s="32"/>
      <c r="M419" s="150"/>
      <c r="T419" s="56"/>
      <c r="AT419" s="17" t="s">
        <v>155</v>
      </c>
      <c r="AU419" s="17" t="s">
        <v>88</v>
      </c>
    </row>
    <row r="420" spans="2:65" s="12" customFormat="1" ht="11.25" x14ac:dyDescent="0.2">
      <c r="B420" s="151"/>
      <c r="D420" s="152" t="s">
        <v>157</v>
      </c>
      <c r="E420" s="153" t="s">
        <v>1</v>
      </c>
      <c r="F420" s="154" t="s">
        <v>490</v>
      </c>
      <c r="H420" s="153" t="s">
        <v>1</v>
      </c>
      <c r="I420" s="155"/>
      <c r="L420" s="151"/>
      <c r="M420" s="156"/>
      <c r="T420" s="157"/>
      <c r="AT420" s="153" t="s">
        <v>157</v>
      </c>
      <c r="AU420" s="153" t="s">
        <v>88</v>
      </c>
      <c r="AV420" s="12" t="s">
        <v>86</v>
      </c>
      <c r="AW420" s="12" t="s">
        <v>34</v>
      </c>
      <c r="AX420" s="12" t="s">
        <v>78</v>
      </c>
      <c r="AY420" s="153" t="s">
        <v>147</v>
      </c>
    </row>
    <row r="421" spans="2:65" s="13" customFormat="1" ht="11.25" x14ac:dyDescent="0.2">
      <c r="B421" s="158"/>
      <c r="D421" s="152" t="s">
        <v>157</v>
      </c>
      <c r="E421" s="159" t="s">
        <v>1</v>
      </c>
      <c r="F421" s="160" t="s">
        <v>518</v>
      </c>
      <c r="H421" s="161">
        <v>0.85599999999999998</v>
      </c>
      <c r="I421" s="162"/>
      <c r="L421" s="158"/>
      <c r="M421" s="163"/>
      <c r="T421" s="164"/>
      <c r="AT421" s="159" t="s">
        <v>157</v>
      </c>
      <c r="AU421" s="159" t="s">
        <v>88</v>
      </c>
      <c r="AV421" s="13" t="s">
        <v>88</v>
      </c>
      <c r="AW421" s="13" t="s">
        <v>34</v>
      </c>
      <c r="AX421" s="13" t="s">
        <v>78</v>
      </c>
      <c r="AY421" s="159" t="s">
        <v>147</v>
      </c>
    </row>
    <row r="422" spans="2:65" s="12" customFormat="1" ht="11.25" x14ac:dyDescent="0.2">
      <c r="B422" s="151"/>
      <c r="D422" s="152" t="s">
        <v>157</v>
      </c>
      <c r="E422" s="153" t="s">
        <v>1</v>
      </c>
      <c r="F422" s="154" t="s">
        <v>497</v>
      </c>
      <c r="H422" s="153" t="s">
        <v>1</v>
      </c>
      <c r="I422" s="155"/>
      <c r="L422" s="151"/>
      <c r="M422" s="156"/>
      <c r="T422" s="157"/>
      <c r="AT422" s="153" t="s">
        <v>157</v>
      </c>
      <c r="AU422" s="153" t="s">
        <v>88</v>
      </c>
      <c r="AV422" s="12" t="s">
        <v>86</v>
      </c>
      <c r="AW422" s="12" t="s">
        <v>34</v>
      </c>
      <c r="AX422" s="12" t="s">
        <v>78</v>
      </c>
      <c r="AY422" s="153" t="s">
        <v>147</v>
      </c>
    </row>
    <row r="423" spans="2:65" s="13" customFormat="1" ht="11.25" x14ac:dyDescent="0.2">
      <c r="B423" s="158"/>
      <c r="D423" s="152" t="s">
        <v>157</v>
      </c>
      <c r="E423" s="159" t="s">
        <v>1</v>
      </c>
      <c r="F423" s="160" t="s">
        <v>519</v>
      </c>
      <c r="H423" s="161">
        <v>0.59</v>
      </c>
      <c r="I423" s="162"/>
      <c r="L423" s="158"/>
      <c r="M423" s="163"/>
      <c r="T423" s="164"/>
      <c r="AT423" s="159" t="s">
        <v>157</v>
      </c>
      <c r="AU423" s="159" t="s">
        <v>88</v>
      </c>
      <c r="AV423" s="13" t="s">
        <v>88</v>
      </c>
      <c r="AW423" s="13" t="s">
        <v>34</v>
      </c>
      <c r="AX423" s="13" t="s">
        <v>78</v>
      </c>
      <c r="AY423" s="159" t="s">
        <v>147</v>
      </c>
    </row>
    <row r="424" spans="2:65" s="14" customFormat="1" ht="11.25" x14ac:dyDescent="0.2">
      <c r="B424" s="165"/>
      <c r="D424" s="152" t="s">
        <v>157</v>
      </c>
      <c r="E424" s="166" t="s">
        <v>1</v>
      </c>
      <c r="F424" s="167" t="s">
        <v>160</v>
      </c>
      <c r="H424" s="168">
        <v>1.446</v>
      </c>
      <c r="I424" s="169"/>
      <c r="L424" s="165"/>
      <c r="M424" s="170"/>
      <c r="T424" s="171"/>
      <c r="AT424" s="166" t="s">
        <v>157</v>
      </c>
      <c r="AU424" s="166" t="s">
        <v>88</v>
      </c>
      <c r="AV424" s="14" t="s">
        <v>153</v>
      </c>
      <c r="AW424" s="14" t="s">
        <v>34</v>
      </c>
      <c r="AX424" s="14" t="s">
        <v>86</v>
      </c>
      <c r="AY424" s="166" t="s">
        <v>147</v>
      </c>
    </row>
    <row r="425" spans="2:65" s="1" customFormat="1" ht="16.5" customHeight="1" x14ac:dyDescent="0.2">
      <c r="B425" s="32"/>
      <c r="C425" s="133" t="s">
        <v>520</v>
      </c>
      <c r="D425" s="133" t="s">
        <v>149</v>
      </c>
      <c r="E425" s="134" t="s">
        <v>521</v>
      </c>
      <c r="F425" s="135" t="s">
        <v>522</v>
      </c>
      <c r="G425" s="136" t="s">
        <v>152</v>
      </c>
      <c r="H425" s="137">
        <v>1.446</v>
      </c>
      <c r="I425" s="138"/>
      <c r="J425" s="139">
        <f>ROUND(I425*H425,2)</f>
        <v>0</v>
      </c>
      <c r="K425" s="140"/>
      <c r="L425" s="32"/>
      <c r="M425" s="141" t="s">
        <v>1</v>
      </c>
      <c r="N425" s="142" t="s">
        <v>43</v>
      </c>
      <c r="P425" s="143">
        <f>O425*H425</f>
        <v>0</v>
      </c>
      <c r="Q425" s="143">
        <v>0</v>
      </c>
      <c r="R425" s="143">
        <f>Q425*H425</f>
        <v>0</v>
      </c>
      <c r="S425" s="143">
        <v>0</v>
      </c>
      <c r="T425" s="144">
        <f>S425*H425</f>
        <v>0</v>
      </c>
      <c r="AR425" s="145" t="s">
        <v>153</v>
      </c>
      <c r="AT425" s="145" t="s">
        <v>149</v>
      </c>
      <c r="AU425" s="145" t="s">
        <v>88</v>
      </c>
      <c r="AY425" s="17" t="s">
        <v>147</v>
      </c>
      <c r="BE425" s="146">
        <f>IF(N425="základní",J425,0)</f>
        <v>0</v>
      </c>
      <c r="BF425" s="146">
        <f>IF(N425="snížená",J425,0)</f>
        <v>0</v>
      </c>
      <c r="BG425" s="146">
        <f>IF(N425="zákl. přenesená",J425,0)</f>
        <v>0</v>
      </c>
      <c r="BH425" s="146">
        <f>IF(N425="sníž. přenesená",J425,0)</f>
        <v>0</v>
      </c>
      <c r="BI425" s="146">
        <f>IF(N425="nulová",J425,0)</f>
        <v>0</v>
      </c>
      <c r="BJ425" s="17" t="s">
        <v>86</v>
      </c>
      <c r="BK425" s="146">
        <f>ROUND(I425*H425,2)</f>
        <v>0</v>
      </c>
      <c r="BL425" s="17" t="s">
        <v>153</v>
      </c>
      <c r="BM425" s="145" t="s">
        <v>523</v>
      </c>
    </row>
    <row r="426" spans="2:65" s="1" customFormat="1" ht="11.25" x14ac:dyDescent="0.2">
      <c r="B426" s="32"/>
      <c r="D426" s="147" t="s">
        <v>155</v>
      </c>
      <c r="F426" s="148" t="s">
        <v>524</v>
      </c>
      <c r="I426" s="149"/>
      <c r="L426" s="32"/>
      <c r="M426" s="150"/>
      <c r="T426" s="56"/>
      <c r="AT426" s="17" t="s">
        <v>155</v>
      </c>
      <c r="AU426" s="17" t="s">
        <v>88</v>
      </c>
    </row>
    <row r="427" spans="2:65" s="1" customFormat="1" ht="16.5" customHeight="1" x14ac:dyDescent="0.2">
      <c r="B427" s="32"/>
      <c r="C427" s="133" t="s">
        <v>525</v>
      </c>
      <c r="D427" s="133" t="s">
        <v>149</v>
      </c>
      <c r="E427" s="134" t="s">
        <v>526</v>
      </c>
      <c r="F427" s="135" t="s">
        <v>527</v>
      </c>
      <c r="G427" s="136" t="s">
        <v>205</v>
      </c>
      <c r="H427" s="137">
        <v>6.0999999999999999E-2</v>
      </c>
      <c r="I427" s="138"/>
      <c r="J427" s="139">
        <f>ROUND(I427*H427,2)</f>
        <v>0</v>
      </c>
      <c r="K427" s="140"/>
      <c r="L427" s="32"/>
      <c r="M427" s="141" t="s">
        <v>1</v>
      </c>
      <c r="N427" s="142" t="s">
        <v>43</v>
      </c>
      <c r="P427" s="143">
        <f>O427*H427</f>
        <v>0</v>
      </c>
      <c r="Q427" s="143">
        <v>1.06277</v>
      </c>
      <c r="R427" s="143">
        <f>Q427*H427</f>
        <v>6.482897E-2</v>
      </c>
      <c r="S427" s="143">
        <v>0</v>
      </c>
      <c r="T427" s="144">
        <f>S427*H427</f>
        <v>0</v>
      </c>
      <c r="AR427" s="145" t="s">
        <v>153</v>
      </c>
      <c r="AT427" s="145" t="s">
        <v>149</v>
      </c>
      <c r="AU427" s="145" t="s">
        <v>88</v>
      </c>
      <c r="AY427" s="17" t="s">
        <v>147</v>
      </c>
      <c r="BE427" s="146">
        <f>IF(N427="základní",J427,0)</f>
        <v>0</v>
      </c>
      <c r="BF427" s="146">
        <f>IF(N427="snížená",J427,0)</f>
        <v>0</v>
      </c>
      <c r="BG427" s="146">
        <f>IF(N427="zákl. přenesená",J427,0)</f>
        <v>0</v>
      </c>
      <c r="BH427" s="146">
        <f>IF(N427="sníž. přenesená",J427,0)</f>
        <v>0</v>
      </c>
      <c r="BI427" s="146">
        <f>IF(N427="nulová",J427,0)</f>
        <v>0</v>
      </c>
      <c r="BJ427" s="17" t="s">
        <v>86</v>
      </c>
      <c r="BK427" s="146">
        <f>ROUND(I427*H427,2)</f>
        <v>0</v>
      </c>
      <c r="BL427" s="17" t="s">
        <v>153</v>
      </c>
      <c r="BM427" s="145" t="s">
        <v>528</v>
      </c>
    </row>
    <row r="428" spans="2:65" s="1" customFormat="1" ht="11.25" x14ac:dyDescent="0.2">
      <c r="B428" s="32"/>
      <c r="D428" s="147" t="s">
        <v>155</v>
      </c>
      <c r="F428" s="148" t="s">
        <v>529</v>
      </c>
      <c r="I428" s="149"/>
      <c r="L428" s="32"/>
      <c r="M428" s="150"/>
      <c r="T428" s="56"/>
      <c r="AT428" s="17" t="s">
        <v>155</v>
      </c>
      <c r="AU428" s="17" t="s">
        <v>88</v>
      </c>
    </row>
    <row r="429" spans="2:65" s="12" customFormat="1" ht="11.25" x14ac:dyDescent="0.2">
      <c r="B429" s="151"/>
      <c r="D429" s="152" t="s">
        <v>157</v>
      </c>
      <c r="E429" s="153" t="s">
        <v>1</v>
      </c>
      <c r="F429" s="154" t="s">
        <v>530</v>
      </c>
      <c r="H429" s="153" t="s">
        <v>1</v>
      </c>
      <c r="I429" s="155"/>
      <c r="L429" s="151"/>
      <c r="M429" s="156"/>
      <c r="T429" s="157"/>
      <c r="AT429" s="153" t="s">
        <v>157</v>
      </c>
      <c r="AU429" s="153" t="s">
        <v>88</v>
      </c>
      <c r="AV429" s="12" t="s">
        <v>86</v>
      </c>
      <c r="AW429" s="12" t="s">
        <v>34</v>
      </c>
      <c r="AX429" s="12" t="s">
        <v>78</v>
      </c>
      <c r="AY429" s="153" t="s">
        <v>147</v>
      </c>
    </row>
    <row r="430" spans="2:65" s="12" customFormat="1" ht="11.25" x14ac:dyDescent="0.2">
      <c r="B430" s="151"/>
      <c r="D430" s="152" t="s">
        <v>157</v>
      </c>
      <c r="E430" s="153" t="s">
        <v>1</v>
      </c>
      <c r="F430" s="154" t="s">
        <v>490</v>
      </c>
      <c r="H430" s="153" t="s">
        <v>1</v>
      </c>
      <c r="I430" s="155"/>
      <c r="L430" s="151"/>
      <c r="M430" s="156"/>
      <c r="T430" s="157"/>
      <c r="AT430" s="153" t="s">
        <v>157</v>
      </c>
      <c r="AU430" s="153" t="s">
        <v>88</v>
      </c>
      <c r="AV430" s="12" t="s">
        <v>86</v>
      </c>
      <c r="AW430" s="12" t="s">
        <v>34</v>
      </c>
      <c r="AX430" s="12" t="s">
        <v>78</v>
      </c>
      <c r="AY430" s="153" t="s">
        <v>147</v>
      </c>
    </row>
    <row r="431" spans="2:65" s="13" customFormat="1" ht="11.25" x14ac:dyDescent="0.2">
      <c r="B431" s="158"/>
      <c r="D431" s="152" t="s">
        <v>157</v>
      </c>
      <c r="E431" s="159" t="s">
        <v>1</v>
      </c>
      <c r="F431" s="160" t="s">
        <v>531</v>
      </c>
      <c r="H431" s="161">
        <v>6.0999999999999999E-2</v>
      </c>
      <c r="I431" s="162"/>
      <c r="L431" s="158"/>
      <c r="M431" s="163"/>
      <c r="T431" s="164"/>
      <c r="AT431" s="159" t="s">
        <v>157</v>
      </c>
      <c r="AU431" s="159" t="s">
        <v>88</v>
      </c>
      <c r="AV431" s="13" t="s">
        <v>88</v>
      </c>
      <c r="AW431" s="13" t="s">
        <v>34</v>
      </c>
      <c r="AX431" s="13" t="s">
        <v>78</v>
      </c>
      <c r="AY431" s="159" t="s">
        <v>147</v>
      </c>
    </row>
    <row r="432" spans="2:65" s="14" customFormat="1" ht="11.25" x14ac:dyDescent="0.2">
      <c r="B432" s="165"/>
      <c r="D432" s="152" t="s">
        <v>157</v>
      </c>
      <c r="E432" s="166" t="s">
        <v>1</v>
      </c>
      <c r="F432" s="167" t="s">
        <v>160</v>
      </c>
      <c r="H432" s="168">
        <v>6.0999999999999999E-2</v>
      </c>
      <c r="I432" s="169"/>
      <c r="L432" s="165"/>
      <c r="M432" s="170"/>
      <c r="T432" s="171"/>
      <c r="AT432" s="166" t="s">
        <v>157</v>
      </c>
      <c r="AU432" s="166" t="s">
        <v>88</v>
      </c>
      <c r="AV432" s="14" t="s">
        <v>153</v>
      </c>
      <c r="AW432" s="14" t="s">
        <v>34</v>
      </c>
      <c r="AX432" s="14" t="s">
        <v>86</v>
      </c>
      <c r="AY432" s="166" t="s">
        <v>147</v>
      </c>
    </row>
    <row r="433" spans="2:65" s="1" customFormat="1" ht="24.2" customHeight="1" x14ac:dyDescent="0.2">
      <c r="B433" s="32"/>
      <c r="C433" s="133" t="s">
        <v>532</v>
      </c>
      <c r="D433" s="133" t="s">
        <v>149</v>
      </c>
      <c r="E433" s="134" t="s">
        <v>533</v>
      </c>
      <c r="F433" s="135" t="s">
        <v>534</v>
      </c>
      <c r="G433" s="136" t="s">
        <v>259</v>
      </c>
      <c r="H433" s="137">
        <v>2</v>
      </c>
      <c r="I433" s="138"/>
      <c r="J433" s="139">
        <f>ROUND(I433*H433,2)</f>
        <v>0</v>
      </c>
      <c r="K433" s="140"/>
      <c r="L433" s="32"/>
      <c r="M433" s="141" t="s">
        <v>1</v>
      </c>
      <c r="N433" s="142" t="s">
        <v>43</v>
      </c>
      <c r="P433" s="143">
        <f>O433*H433</f>
        <v>0</v>
      </c>
      <c r="Q433" s="143">
        <v>0.44169999999999998</v>
      </c>
      <c r="R433" s="143">
        <f>Q433*H433</f>
        <v>0.88339999999999996</v>
      </c>
      <c r="S433" s="143">
        <v>0</v>
      </c>
      <c r="T433" s="144">
        <f>S433*H433</f>
        <v>0</v>
      </c>
      <c r="AR433" s="145" t="s">
        <v>153</v>
      </c>
      <c r="AT433" s="145" t="s">
        <v>149</v>
      </c>
      <c r="AU433" s="145" t="s">
        <v>88</v>
      </c>
      <c r="AY433" s="17" t="s">
        <v>147</v>
      </c>
      <c r="BE433" s="146">
        <f>IF(N433="základní",J433,0)</f>
        <v>0</v>
      </c>
      <c r="BF433" s="146">
        <f>IF(N433="snížená",J433,0)</f>
        <v>0</v>
      </c>
      <c r="BG433" s="146">
        <f>IF(N433="zákl. přenesená",J433,0)</f>
        <v>0</v>
      </c>
      <c r="BH433" s="146">
        <f>IF(N433="sníž. přenesená",J433,0)</f>
        <v>0</v>
      </c>
      <c r="BI433" s="146">
        <f>IF(N433="nulová",J433,0)</f>
        <v>0</v>
      </c>
      <c r="BJ433" s="17" t="s">
        <v>86</v>
      </c>
      <c r="BK433" s="146">
        <f>ROUND(I433*H433,2)</f>
        <v>0</v>
      </c>
      <c r="BL433" s="17" t="s">
        <v>153</v>
      </c>
      <c r="BM433" s="145" t="s">
        <v>535</v>
      </c>
    </row>
    <row r="434" spans="2:65" s="1" customFormat="1" ht="11.25" x14ac:dyDescent="0.2">
      <c r="B434" s="32"/>
      <c r="D434" s="147" t="s">
        <v>155</v>
      </c>
      <c r="F434" s="148" t="s">
        <v>536</v>
      </c>
      <c r="I434" s="149"/>
      <c r="L434" s="32"/>
      <c r="M434" s="150"/>
      <c r="T434" s="56"/>
      <c r="AT434" s="17" t="s">
        <v>155</v>
      </c>
      <c r="AU434" s="17" t="s">
        <v>88</v>
      </c>
    </row>
    <row r="435" spans="2:65" s="13" customFormat="1" ht="11.25" x14ac:dyDescent="0.2">
      <c r="B435" s="158"/>
      <c r="D435" s="152" t="s">
        <v>157</v>
      </c>
      <c r="E435" s="159" t="s">
        <v>1</v>
      </c>
      <c r="F435" s="160" t="s">
        <v>537</v>
      </c>
      <c r="H435" s="161">
        <v>1</v>
      </c>
      <c r="I435" s="162"/>
      <c r="L435" s="158"/>
      <c r="M435" s="163"/>
      <c r="T435" s="164"/>
      <c r="AT435" s="159" t="s">
        <v>157</v>
      </c>
      <c r="AU435" s="159" t="s">
        <v>88</v>
      </c>
      <c r="AV435" s="13" t="s">
        <v>88</v>
      </c>
      <c r="AW435" s="13" t="s">
        <v>34</v>
      </c>
      <c r="AX435" s="13" t="s">
        <v>78</v>
      </c>
      <c r="AY435" s="159" t="s">
        <v>147</v>
      </c>
    </row>
    <row r="436" spans="2:65" s="13" customFormat="1" ht="11.25" x14ac:dyDescent="0.2">
      <c r="B436" s="158"/>
      <c r="D436" s="152" t="s">
        <v>157</v>
      </c>
      <c r="E436" s="159" t="s">
        <v>1</v>
      </c>
      <c r="F436" s="160" t="s">
        <v>538</v>
      </c>
      <c r="H436" s="161">
        <v>1</v>
      </c>
      <c r="I436" s="162"/>
      <c r="L436" s="158"/>
      <c r="M436" s="163"/>
      <c r="T436" s="164"/>
      <c r="AT436" s="159" t="s">
        <v>157</v>
      </c>
      <c r="AU436" s="159" t="s">
        <v>88</v>
      </c>
      <c r="AV436" s="13" t="s">
        <v>88</v>
      </c>
      <c r="AW436" s="13" t="s">
        <v>34</v>
      </c>
      <c r="AX436" s="13" t="s">
        <v>78</v>
      </c>
      <c r="AY436" s="159" t="s">
        <v>147</v>
      </c>
    </row>
    <row r="437" spans="2:65" s="14" customFormat="1" ht="11.25" x14ac:dyDescent="0.2">
      <c r="B437" s="165"/>
      <c r="D437" s="152" t="s">
        <v>157</v>
      </c>
      <c r="E437" s="166" t="s">
        <v>1</v>
      </c>
      <c r="F437" s="167" t="s">
        <v>160</v>
      </c>
      <c r="H437" s="168">
        <v>2</v>
      </c>
      <c r="I437" s="169"/>
      <c r="L437" s="165"/>
      <c r="M437" s="170"/>
      <c r="T437" s="171"/>
      <c r="AT437" s="166" t="s">
        <v>157</v>
      </c>
      <c r="AU437" s="166" t="s">
        <v>88</v>
      </c>
      <c r="AV437" s="14" t="s">
        <v>153</v>
      </c>
      <c r="AW437" s="14" t="s">
        <v>34</v>
      </c>
      <c r="AX437" s="14" t="s">
        <v>86</v>
      </c>
      <c r="AY437" s="166" t="s">
        <v>147</v>
      </c>
    </row>
    <row r="438" spans="2:65" s="1" customFormat="1" ht="37.9" customHeight="1" x14ac:dyDescent="0.2">
      <c r="B438" s="32"/>
      <c r="C438" s="172" t="s">
        <v>539</v>
      </c>
      <c r="D438" s="172" t="s">
        <v>392</v>
      </c>
      <c r="E438" s="173" t="s">
        <v>540</v>
      </c>
      <c r="F438" s="174" t="s">
        <v>541</v>
      </c>
      <c r="G438" s="175" t="s">
        <v>259</v>
      </c>
      <c r="H438" s="176">
        <v>2</v>
      </c>
      <c r="I438" s="177"/>
      <c r="J438" s="178">
        <f>ROUND(I438*H438,2)</f>
        <v>0</v>
      </c>
      <c r="K438" s="179"/>
      <c r="L438" s="180"/>
      <c r="M438" s="181" t="s">
        <v>1</v>
      </c>
      <c r="N438" s="182" t="s">
        <v>43</v>
      </c>
      <c r="P438" s="143">
        <f>O438*H438</f>
        <v>0</v>
      </c>
      <c r="Q438" s="143">
        <v>1.521E-2</v>
      </c>
      <c r="R438" s="143">
        <f>Q438*H438</f>
        <v>3.0419999999999999E-2</v>
      </c>
      <c r="S438" s="143">
        <v>0</v>
      </c>
      <c r="T438" s="144">
        <f>S438*H438</f>
        <v>0</v>
      </c>
      <c r="AR438" s="145" t="s">
        <v>202</v>
      </c>
      <c r="AT438" s="145" t="s">
        <v>392</v>
      </c>
      <c r="AU438" s="145" t="s">
        <v>88</v>
      </c>
      <c r="AY438" s="17" t="s">
        <v>147</v>
      </c>
      <c r="BE438" s="146">
        <f>IF(N438="základní",J438,0)</f>
        <v>0</v>
      </c>
      <c r="BF438" s="146">
        <f>IF(N438="snížená",J438,0)</f>
        <v>0</v>
      </c>
      <c r="BG438" s="146">
        <f>IF(N438="zákl. přenesená",J438,0)</f>
        <v>0</v>
      </c>
      <c r="BH438" s="146">
        <f>IF(N438="sníž. přenesená",J438,0)</f>
        <v>0</v>
      </c>
      <c r="BI438" s="146">
        <f>IF(N438="nulová",J438,0)</f>
        <v>0</v>
      </c>
      <c r="BJ438" s="17" t="s">
        <v>86</v>
      </c>
      <c r="BK438" s="146">
        <f>ROUND(I438*H438,2)</f>
        <v>0</v>
      </c>
      <c r="BL438" s="17" t="s">
        <v>153</v>
      </c>
      <c r="BM438" s="145" t="s">
        <v>542</v>
      </c>
    </row>
    <row r="439" spans="2:65" s="13" customFormat="1" ht="11.25" x14ac:dyDescent="0.2">
      <c r="B439" s="158"/>
      <c r="D439" s="152" t="s">
        <v>157</v>
      </c>
      <c r="E439" s="159" t="s">
        <v>1</v>
      </c>
      <c r="F439" s="160" t="s">
        <v>537</v>
      </c>
      <c r="H439" s="161">
        <v>1</v>
      </c>
      <c r="I439" s="162"/>
      <c r="L439" s="158"/>
      <c r="M439" s="163"/>
      <c r="T439" s="164"/>
      <c r="AT439" s="159" t="s">
        <v>157</v>
      </c>
      <c r="AU439" s="159" t="s">
        <v>88</v>
      </c>
      <c r="AV439" s="13" t="s">
        <v>88</v>
      </c>
      <c r="AW439" s="13" t="s">
        <v>34</v>
      </c>
      <c r="AX439" s="13" t="s">
        <v>78</v>
      </c>
      <c r="AY439" s="159" t="s">
        <v>147</v>
      </c>
    </row>
    <row r="440" spans="2:65" s="13" customFormat="1" ht="11.25" x14ac:dyDescent="0.2">
      <c r="B440" s="158"/>
      <c r="D440" s="152" t="s">
        <v>157</v>
      </c>
      <c r="E440" s="159" t="s">
        <v>1</v>
      </c>
      <c r="F440" s="160" t="s">
        <v>538</v>
      </c>
      <c r="H440" s="161">
        <v>1</v>
      </c>
      <c r="I440" s="162"/>
      <c r="L440" s="158"/>
      <c r="M440" s="163"/>
      <c r="T440" s="164"/>
      <c r="AT440" s="159" t="s">
        <v>157</v>
      </c>
      <c r="AU440" s="159" t="s">
        <v>88</v>
      </c>
      <c r="AV440" s="13" t="s">
        <v>88</v>
      </c>
      <c r="AW440" s="13" t="s">
        <v>34</v>
      </c>
      <c r="AX440" s="13" t="s">
        <v>78</v>
      </c>
      <c r="AY440" s="159" t="s">
        <v>147</v>
      </c>
    </row>
    <row r="441" spans="2:65" s="14" customFormat="1" ht="11.25" x14ac:dyDescent="0.2">
      <c r="B441" s="165"/>
      <c r="D441" s="152" t="s">
        <v>157</v>
      </c>
      <c r="E441" s="166" t="s">
        <v>1</v>
      </c>
      <c r="F441" s="167" t="s">
        <v>160</v>
      </c>
      <c r="H441" s="168">
        <v>2</v>
      </c>
      <c r="I441" s="169"/>
      <c r="L441" s="165"/>
      <c r="M441" s="170"/>
      <c r="T441" s="171"/>
      <c r="AT441" s="166" t="s">
        <v>157</v>
      </c>
      <c r="AU441" s="166" t="s">
        <v>88</v>
      </c>
      <c r="AV441" s="14" t="s">
        <v>153</v>
      </c>
      <c r="AW441" s="14" t="s">
        <v>34</v>
      </c>
      <c r="AX441" s="14" t="s">
        <v>86</v>
      </c>
      <c r="AY441" s="166" t="s">
        <v>147</v>
      </c>
    </row>
    <row r="442" spans="2:65" s="11" customFormat="1" ht="22.9" customHeight="1" x14ac:dyDescent="0.2">
      <c r="B442" s="121"/>
      <c r="D442" s="122" t="s">
        <v>77</v>
      </c>
      <c r="E442" s="131" t="s">
        <v>209</v>
      </c>
      <c r="F442" s="131" t="s">
        <v>543</v>
      </c>
      <c r="I442" s="124"/>
      <c r="J442" s="132">
        <f>BK442</f>
        <v>0</v>
      </c>
      <c r="L442" s="121"/>
      <c r="M442" s="126"/>
      <c r="P442" s="127">
        <f>SUM(P443:P555)</f>
        <v>0</v>
      </c>
      <c r="R442" s="127">
        <f>SUM(R443:R555)</f>
        <v>1.1180760599999999</v>
      </c>
      <c r="T442" s="128">
        <f>SUM(T443:T555)</f>
        <v>8.3259659999999975</v>
      </c>
      <c r="AR442" s="122" t="s">
        <v>86</v>
      </c>
      <c r="AT442" s="129" t="s">
        <v>77</v>
      </c>
      <c r="AU442" s="129" t="s">
        <v>86</v>
      </c>
      <c r="AY442" s="122" t="s">
        <v>147</v>
      </c>
      <c r="BK442" s="130">
        <f>SUM(BK443:BK555)</f>
        <v>0</v>
      </c>
    </row>
    <row r="443" spans="2:65" s="1" customFormat="1" ht="37.9" customHeight="1" x14ac:dyDescent="0.2">
      <c r="B443" s="32"/>
      <c r="C443" s="133" t="s">
        <v>544</v>
      </c>
      <c r="D443" s="133" t="s">
        <v>149</v>
      </c>
      <c r="E443" s="134" t="s">
        <v>545</v>
      </c>
      <c r="F443" s="135" t="s">
        <v>546</v>
      </c>
      <c r="G443" s="136" t="s">
        <v>163</v>
      </c>
      <c r="H443" s="137">
        <v>54.58</v>
      </c>
      <c r="I443" s="138"/>
      <c r="J443" s="139">
        <f>ROUND(I443*H443,2)</f>
        <v>0</v>
      </c>
      <c r="K443" s="140"/>
      <c r="L443" s="32"/>
      <c r="M443" s="141" t="s">
        <v>1</v>
      </c>
      <c r="N443" s="142" t="s">
        <v>43</v>
      </c>
      <c r="P443" s="143">
        <f>O443*H443</f>
        <v>0</v>
      </c>
      <c r="Q443" s="143">
        <v>0</v>
      </c>
      <c r="R443" s="143">
        <f>Q443*H443</f>
        <v>0</v>
      </c>
      <c r="S443" s="143">
        <v>0</v>
      </c>
      <c r="T443" s="144">
        <f>S443*H443</f>
        <v>0</v>
      </c>
      <c r="AR443" s="145" t="s">
        <v>153</v>
      </c>
      <c r="AT443" s="145" t="s">
        <v>149</v>
      </c>
      <c r="AU443" s="145" t="s">
        <v>88</v>
      </c>
      <c r="AY443" s="17" t="s">
        <v>147</v>
      </c>
      <c r="BE443" s="146">
        <f>IF(N443="základní",J443,0)</f>
        <v>0</v>
      </c>
      <c r="BF443" s="146">
        <f>IF(N443="snížená",J443,0)</f>
        <v>0</v>
      </c>
      <c r="BG443" s="146">
        <f>IF(N443="zákl. přenesená",J443,0)</f>
        <v>0</v>
      </c>
      <c r="BH443" s="146">
        <f>IF(N443="sníž. přenesená",J443,0)</f>
        <v>0</v>
      </c>
      <c r="BI443" s="146">
        <f>IF(N443="nulová",J443,0)</f>
        <v>0</v>
      </c>
      <c r="BJ443" s="17" t="s">
        <v>86</v>
      </c>
      <c r="BK443" s="146">
        <f>ROUND(I443*H443,2)</f>
        <v>0</v>
      </c>
      <c r="BL443" s="17" t="s">
        <v>153</v>
      </c>
      <c r="BM443" s="145" t="s">
        <v>547</v>
      </c>
    </row>
    <row r="444" spans="2:65" s="13" customFormat="1" ht="11.25" x14ac:dyDescent="0.2">
      <c r="B444" s="158"/>
      <c r="D444" s="152" t="s">
        <v>157</v>
      </c>
      <c r="E444" s="159" t="s">
        <v>1</v>
      </c>
      <c r="F444" s="160" t="s">
        <v>548</v>
      </c>
      <c r="H444" s="161">
        <v>34</v>
      </c>
      <c r="I444" s="162"/>
      <c r="L444" s="158"/>
      <c r="M444" s="163"/>
      <c r="T444" s="164"/>
      <c r="AT444" s="159" t="s">
        <v>157</v>
      </c>
      <c r="AU444" s="159" t="s">
        <v>88</v>
      </c>
      <c r="AV444" s="13" t="s">
        <v>88</v>
      </c>
      <c r="AW444" s="13" t="s">
        <v>34</v>
      </c>
      <c r="AX444" s="13" t="s">
        <v>78</v>
      </c>
      <c r="AY444" s="159" t="s">
        <v>147</v>
      </c>
    </row>
    <row r="445" spans="2:65" s="13" customFormat="1" ht="11.25" x14ac:dyDescent="0.2">
      <c r="B445" s="158"/>
      <c r="D445" s="152" t="s">
        <v>157</v>
      </c>
      <c r="E445" s="159" t="s">
        <v>1</v>
      </c>
      <c r="F445" s="160" t="s">
        <v>549</v>
      </c>
      <c r="H445" s="161">
        <v>20.58</v>
      </c>
      <c r="I445" s="162"/>
      <c r="L445" s="158"/>
      <c r="M445" s="163"/>
      <c r="T445" s="164"/>
      <c r="AT445" s="159" t="s">
        <v>157</v>
      </c>
      <c r="AU445" s="159" t="s">
        <v>88</v>
      </c>
      <c r="AV445" s="13" t="s">
        <v>88</v>
      </c>
      <c r="AW445" s="13" t="s">
        <v>34</v>
      </c>
      <c r="AX445" s="13" t="s">
        <v>78</v>
      </c>
      <c r="AY445" s="159" t="s">
        <v>147</v>
      </c>
    </row>
    <row r="446" spans="2:65" s="14" customFormat="1" ht="11.25" x14ac:dyDescent="0.2">
      <c r="B446" s="165"/>
      <c r="D446" s="152" t="s">
        <v>157</v>
      </c>
      <c r="E446" s="166" t="s">
        <v>1</v>
      </c>
      <c r="F446" s="167" t="s">
        <v>160</v>
      </c>
      <c r="H446" s="168">
        <v>54.58</v>
      </c>
      <c r="I446" s="169"/>
      <c r="L446" s="165"/>
      <c r="M446" s="170"/>
      <c r="T446" s="171"/>
      <c r="AT446" s="166" t="s">
        <v>157</v>
      </c>
      <c r="AU446" s="166" t="s">
        <v>88</v>
      </c>
      <c r="AV446" s="14" t="s">
        <v>153</v>
      </c>
      <c r="AW446" s="14" t="s">
        <v>34</v>
      </c>
      <c r="AX446" s="14" t="s">
        <v>86</v>
      </c>
      <c r="AY446" s="166" t="s">
        <v>147</v>
      </c>
    </row>
    <row r="447" spans="2:65" s="1" customFormat="1" ht="24.2" customHeight="1" x14ac:dyDescent="0.2">
      <c r="B447" s="32"/>
      <c r="C447" s="133" t="s">
        <v>550</v>
      </c>
      <c r="D447" s="133" t="s">
        <v>149</v>
      </c>
      <c r="E447" s="134" t="s">
        <v>551</v>
      </c>
      <c r="F447" s="135" t="s">
        <v>552</v>
      </c>
      <c r="G447" s="136" t="s">
        <v>163</v>
      </c>
      <c r="H447" s="137">
        <v>5</v>
      </c>
      <c r="I447" s="138"/>
      <c r="J447" s="139">
        <f>ROUND(I447*H447,2)</f>
        <v>0</v>
      </c>
      <c r="K447" s="140"/>
      <c r="L447" s="32"/>
      <c r="M447" s="141" t="s">
        <v>1</v>
      </c>
      <c r="N447" s="142" t="s">
        <v>43</v>
      </c>
      <c r="P447" s="143">
        <f>O447*H447</f>
        <v>0</v>
      </c>
      <c r="Q447" s="143">
        <v>0.10095</v>
      </c>
      <c r="R447" s="143">
        <f>Q447*H447</f>
        <v>0.50475000000000003</v>
      </c>
      <c r="S447" s="143">
        <v>0</v>
      </c>
      <c r="T447" s="144">
        <f>S447*H447</f>
        <v>0</v>
      </c>
      <c r="AR447" s="145" t="s">
        <v>153</v>
      </c>
      <c r="AT447" s="145" t="s">
        <v>149</v>
      </c>
      <c r="AU447" s="145" t="s">
        <v>88</v>
      </c>
      <c r="AY447" s="17" t="s">
        <v>147</v>
      </c>
      <c r="BE447" s="146">
        <f>IF(N447="základní",J447,0)</f>
        <v>0</v>
      </c>
      <c r="BF447" s="146">
        <f>IF(N447="snížená",J447,0)</f>
        <v>0</v>
      </c>
      <c r="BG447" s="146">
        <f>IF(N447="zákl. přenesená",J447,0)</f>
        <v>0</v>
      </c>
      <c r="BH447" s="146">
        <f>IF(N447="sníž. přenesená",J447,0)</f>
        <v>0</v>
      </c>
      <c r="BI447" s="146">
        <f>IF(N447="nulová",J447,0)</f>
        <v>0</v>
      </c>
      <c r="BJ447" s="17" t="s">
        <v>86</v>
      </c>
      <c r="BK447" s="146">
        <f>ROUND(I447*H447,2)</f>
        <v>0</v>
      </c>
      <c r="BL447" s="17" t="s">
        <v>153</v>
      </c>
      <c r="BM447" s="145" t="s">
        <v>553</v>
      </c>
    </row>
    <row r="448" spans="2:65" s="1" customFormat="1" ht="11.25" x14ac:dyDescent="0.2">
      <c r="B448" s="32"/>
      <c r="D448" s="147" t="s">
        <v>155</v>
      </c>
      <c r="F448" s="148" t="s">
        <v>554</v>
      </c>
      <c r="I448" s="149"/>
      <c r="L448" s="32"/>
      <c r="M448" s="150"/>
      <c r="T448" s="56"/>
      <c r="AT448" s="17" t="s">
        <v>155</v>
      </c>
      <c r="AU448" s="17" t="s">
        <v>88</v>
      </c>
    </row>
    <row r="449" spans="2:65" s="12" customFormat="1" ht="11.25" x14ac:dyDescent="0.2">
      <c r="B449" s="151"/>
      <c r="D449" s="152" t="s">
        <v>157</v>
      </c>
      <c r="E449" s="153" t="s">
        <v>1</v>
      </c>
      <c r="F449" s="154" t="s">
        <v>403</v>
      </c>
      <c r="H449" s="153" t="s">
        <v>1</v>
      </c>
      <c r="I449" s="155"/>
      <c r="L449" s="151"/>
      <c r="M449" s="156"/>
      <c r="T449" s="157"/>
      <c r="AT449" s="153" t="s">
        <v>157</v>
      </c>
      <c r="AU449" s="153" t="s">
        <v>88</v>
      </c>
      <c r="AV449" s="12" t="s">
        <v>86</v>
      </c>
      <c r="AW449" s="12" t="s">
        <v>34</v>
      </c>
      <c r="AX449" s="12" t="s">
        <v>78</v>
      </c>
      <c r="AY449" s="153" t="s">
        <v>147</v>
      </c>
    </row>
    <row r="450" spans="2:65" s="13" customFormat="1" ht="11.25" x14ac:dyDescent="0.2">
      <c r="B450" s="158"/>
      <c r="D450" s="152" t="s">
        <v>157</v>
      </c>
      <c r="E450" s="159" t="s">
        <v>1</v>
      </c>
      <c r="F450" s="160" t="s">
        <v>555</v>
      </c>
      <c r="H450" s="161">
        <v>5</v>
      </c>
      <c r="I450" s="162"/>
      <c r="L450" s="158"/>
      <c r="M450" s="163"/>
      <c r="T450" s="164"/>
      <c r="AT450" s="159" t="s">
        <v>157</v>
      </c>
      <c r="AU450" s="159" t="s">
        <v>88</v>
      </c>
      <c r="AV450" s="13" t="s">
        <v>88</v>
      </c>
      <c r="AW450" s="13" t="s">
        <v>34</v>
      </c>
      <c r="AX450" s="13" t="s">
        <v>78</v>
      </c>
      <c r="AY450" s="159" t="s">
        <v>147</v>
      </c>
    </row>
    <row r="451" spans="2:65" s="14" customFormat="1" ht="11.25" x14ac:dyDescent="0.2">
      <c r="B451" s="165"/>
      <c r="D451" s="152" t="s">
        <v>157</v>
      </c>
      <c r="E451" s="166" t="s">
        <v>1</v>
      </c>
      <c r="F451" s="167" t="s">
        <v>160</v>
      </c>
      <c r="H451" s="168">
        <v>5</v>
      </c>
      <c r="I451" s="169"/>
      <c r="L451" s="165"/>
      <c r="M451" s="170"/>
      <c r="T451" s="171"/>
      <c r="AT451" s="166" t="s">
        <v>157</v>
      </c>
      <c r="AU451" s="166" t="s">
        <v>88</v>
      </c>
      <c r="AV451" s="14" t="s">
        <v>153</v>
      </c>
      <c r="AW451" s="14" t="s">
        <v>34</v>
      </c>
      <c r="AX451" s="14" t="s">
        <v>86</v>
      </c>
      <c r="AY451" s="166" t="s">
        <v>147</v>
      </c>
    </row>
    <row r="452" spans="2:65" s="1" customFormat="1" ht="16.5" customHeight="1" x14ac:dyDescent="0.2">
      <c r="B452" s="32"/>
      <c r="C452" s="172" t="s">
        <v>556</v>
      </c>
      <c r="D452" s="172" t="s">
        <v>392</v>
      </c>
      <c r="E452" s="173" t="s">
        <v>557</v>
      </c>
      <c r="F452" s="174" t="s">
        <v>558</v>
      </c>
      <c r="G452" s="175" t="s">
        <v>163</v>
      </c>
      <c r="H452" s="176">
        <v>5</v>
      </c>
      <c r="I452" s="177"/>
      <c r="J452" s="178">
        <f>ROUND(I452*H452,2)</f>
        <v>0</v>
      </c>
      <c r="K452" s="179"/>
      <c r="L452" s="180"/>
      <c r="M452" s="181" t="s">
        <v>1</v>
      </c>
      <c r="N452" s="182" t="s">
        <v>43</v>
      </c>
      <c r="P452" s="143">
        <f>O452*H452</f>
        <v>0</v>
      </c>
      <c r="Q452" s="143">
        <v>2.4E-2</v>
      </c>
      <c r="R452" s="143">
        <f>Q452*H452</f>
        <v>0.12</v>
      </c>
      <c r="S452" s="143">
        <v>0</v>
      </c>
      <c r="T452" s="144">
        <f>S452*H452</f>
        <v>0</v>
      </c>
      <c r="AR452" s="145" t="s">
        <v>202</v>
      </c>
      <c r="AT452" s="145" t="s">
        <v>392</v>
      </c>
      <c r="AU452" s="145" t="s">
        <v>88</v>
      </c>
      <c r="AY452" s="17" t="s">
        <v>147</v>
      </c>
      <c r="BE452" s="146">
        <f>IF(N452="základní",J452,0)</f>
        <v>0</v>
      </c>
      <c r="BF452" s="146">
        <f>IF(N452="snížená",J452,0)</f>
        <v>0</v>
      </c>
      <c r="BG452" s="146">
        <f>IF(N452="zákl. přenesená",J452,0)</f>
        <v>0</v>
      </c>
      <c r="BH452" s="146">
        <f>IF(N452="sníž. přenesená",J452,0)</f>
        <v>0</v>
      </c>
      <c r="BI452" s="146">
        <f>IF(N452="nulová",J452,0)</f>
        <v>0</v>
      </c>
      <c r="BJ452" s="17" t="s">
        <v>86</v>
      </c>
      <c r="BK452" s="146">
        <f>ROUND(I452*H452,2)</f>
        <v>0</v>
      </c>
      <c r="BL452" s="17" t="s">
        <v>153</v>
      </c>
      <c r="BM452" s="145" t="s">
        <v>559</v>
      </c>
    </row>
    <row r="453" spans="2:65" s="1" customFormat="1" ht="24.2" customHeight="1" x14ac:dyDescent="0.2">
      <c r="B453" s="32"/>
      <c r="C453" s="133" t="s">
        <v>560</v>
      </c>
      <c r="D453" s="133" t="s">
        <v>149</v>
      </c>
      <c r="E453" s="134" t="s">
        <v>561</v>
      </c>
      <c r="F453" s="135" t="s">
        <v>562</v>
      </c>
      <c r="G453" s="136" t="s">
        <v>170</v>
      </c>
      <c r="H453" s="137">
        <v>0.2</v>
      </c>
      <c r="I453" s="138"/>
      <c r="J453" s="139">
        <f>ROUND(I453*H453,2)</f>
        <v>0</v>
      </c>
      <c r="K453" s="140"/>
      <c r="L453" s="32"/>
      <c r="M453" s="141" t="s">
        <v>1</v>
      </c>
      <c r="N453" s="142" t="s">
        <v>43</v>
      </c>
      <c r="P453" s="143">
        <f>O453*H453</f>
        <v>0</v>
      </c>
      <c r="Q453" s="143">
        <v>2.2563399999999998</v>
      </c>
      <c r="R453" s="143">
        <f>Q453*H453</f>
        <v>0.451268</v>
      </c>
      <c r="S453" s="143">
        <v>0</v>
      </c>
      <c r="T453" s="144">
        <f>S453*H453</f>
        <v>0</v>
      </c>
      <c r="AR453" s="145" t="s">
        <v>153</v>
      </c>
      <c r="AT453" s="145" t="s">
        <v>149</v>
      </c>
      <c r="AU453" s="145" t="s">
        <v>88</v>
      </c>
      <c r="AY453" s="17" t="s">
        <v>147</v>
      </c>
      <c r="BE453" s="146">
        <f>IF(N453="základní",J453,0)</f>
        <v>0</v>
      </c>
      <c r="BF453" s="146">
        <f>IF(N453="snížená",J453,0)</f>
        <v>0</v>
      </c>
      <c r="BG453" s="146">
        <f>IF(N453="zákl. přenesená",J453,0)</f>
        <v>0</v>
      </c>
      <c r="BH453" s="146">
        <f>IF(N453="sníž. přenesená",J453,0)</f>
        <v>0</v>
      </c>
      <c r="BI453" s="146">
        <f>IF(N453="nulová",J453,0)</f>
        <v>0</v>
      </c>
      <c r="BJ453" s="17" t="s">
        <v>86</v>
      </c>
      <c r="BK453" s="146">
        <f>ROUND(I453*H453,2)</f>
        <v>0</v>
      </c>
      <c r="BL453" s="17" t="s">
        <v>153</v>
      </c>
      <c r="BM453" s="145" t="s">
        <v>563</v>
      </c>
    </row>
    <row r="454" spans="2:65" s="1" customFormat="1" ht="11.25" x14ac:dyDescent="0.2">
      <c r="B454" s="32"/>
      <c r="D454" s="147" t="s">
        <v>155</v>
      </c>
      <c r="F454" s="148" t="s">
        <v>564</v>
      </c>
      <c r="I454" s="149"/>
      <c r="L454" s="32"/>
      <c r="M454" s="150"/>
      <c r="T454" s="56"/>
      <c r="AT454" s="17" t="s">
        <v>155</v>
      </c>
      <c r="AU454" s="17" t="s">
        <v>88</v>
      </c>
    </row>
    <row r="455" spans="2:65" s="13" customFormat="1" ht="11.25" x14ac:dyDescent="0.2">
      <c r="B455" s="158"/>
      <c r="D455" s="152" t="s">
        <v>157</v>
      </c>
      <c r="E455" s="159" t="s">
        <v>1</v>
      </c>
      <c r="F455" s="160" t="s">
        <v>565</v>
      </c>
      <c r="H455" s="161">
        <v>0.2</v>
      </c>
      <c r="I455" s="162"/>
      <c r="L455" s="158"/>
      <c r="M455" s="163"/>
      <c r="T455" s="164"/>
      <c r="AT455" s="159" t="s">
        <v>157</v>
      </c>
      <c r="AU455" s="159" t="s">
        <v>88</v>
      </c>
      <c r="AV455" s="13" t="s">
        <v>88</v>
      </c>
      <c r="AW455" s="13" t="s">
        <v>34</v>
      </c>
      <c r="AX455" s="13" t="s">
        <v>78</v>
      </c>
      <c r="AY455" s="159" t="s">
        <v>147</v>
      </c>
    </row>
    <row r="456" spans="2:65" s="14" customFormat="1" ht="11.25" x14ac:dyDescent="0.2">
      <c r="B456" s="165"/>
      <c r="D456" s="152" t="s">
        <v>157</v>
      </c>
      <c r="E456" s="166" t="s">
        <v>1</v>
      </c>
      <c r="F456" s="167" t="s">
        <v>160</v>
      </c>
      <c r="H456" s="168">
        <v>0.2</v>
      </c>
      <c r="I456" s="169"/>
      <c r="L456" s="165"/>
      <c r="M456" s="170"/>
      <c r="T456" s="171"/>
      <c r="AT456" s="166" t="s">
        <v>157</v>
      </c>
      <c r="AU456" s="166" t="s">
        <v>88</v>
      </c>
      <c r="AV456" s="14" t="s">
        <v>153</v>
      </c>
      <c r="AW456" s="14" t="s">
        <v>34</v>
      </c>
      <c r="AX456" s="14" t="s">
        <v>86</v>
      </c>
      <c r="AY456" s="166" t="s">
        <v>147</v>
      </c>
    </row>
    <row r="457" spans="2:65" s="1" customFormat="1" ht="24.2" customHeight="1" x14ac:dyDescent="0.2">
      <c r="B457" s="32"/>
      <c r="C457" s="133" t="s">
        <v>566</v>
      </c>
      <c r="D457" s="133" t="s">
        <v>149</v>
      </c>
      <c r="E457" s="134" t="s">
        <v>567</v>
      </c>
      <c r="F457" s="135" t="s">
        <v>568</v>
      </c>
      <c r="G457" s="136" t="s">
        <v>152</v>
      </c>
      <c r="H457" s="137">
        <v>236.17</v>
      </c>
      <c r="I457" s="138"/>
      <c r="J457" s="139">
        <f>ROUND(I457*H457,2)</f>
        <v>0</v>
      </c>
      <c r="K457" s="140"/>
      <c r="L457" s="32"/>
      <c r="M457" s="141" t="s">
        <v>1</v>
      </c>
      <c r="N457" s="142" t="s">
        <v>43</v>
      </c>
      <c r="P457" s="143">
        <f>O457*H457</f>
        <v>0</v>
      </c>
      <c r="Q457" s="143">
        <v>4.0000000000000003E-5</v>
      </c>
      <c r="R457" s="143">
        <f>Q457*H457</f>
        <v>9.4468E-3</v>
      </c>
      <c r="S457" s="143">
        <v>0</v>
      </c>
      <c r="T457" s="144">
        <f>S457*H457</f>
        <v>0</v>
      </c>
      <c r="AR457" s="145" t="s">
        <v>153</v>
      </c>
      <c r="AT457" s="145" t="s">
        <v>149</v>
      </c>
      <c r="AU457" s="145" t="s">
        <v>88</v>
      </c>
      <c r="AY457" s="17" t="s">
        <v>147</v>
      </c>
      <c r="BE457" s="146">
        <f>IF(N457="základní",J457,0)</f>
        <v>0</v>
      </c>
      <c r="BF457" s="146">
        <f>IF(N457="snížená",J457,0)</f>
        <v>0</v>
      </c>
      <c r="BG457" s="146">
        <f>IF(N457="zákl. přenesená",J457,0)</f>
        <v>0</v>
      </c>
      <c r="BH457" s="146">
        <f>IF(N457="sníž. přenesená",J457,0)</f>
        <v>0</v>
      </c>
      <c r="BI457" s="146">
        <f>IF(N457="nulová",J457,0)</f>
        <v>0</v>
      </c>
      <c r="BJ457" s="17" t="s">
        <v>86</v>
      </c>
      <c r="BK457" s="146">
        <f>ROUND(I457*H457,2)</f>
        <v>0</v>
      </c>
      <c r="BL457" s="17" t="s">
        <v>153</v>
      </c>
      <c r="BM457" s="145" t="s">
        <v>569</v>
      </c>
    </row>
    <row r="458" spans="2:65" s="1" customFormat="1" ht="11.25" x14ac:dyDescent="0.2">
      <c r="B458" s="32"/>
      <c r="D458" s="147" t="s">
        <v>155</v>
      </c>
      <c r="F458" s="148" t="s">
        <v>570</v>
      </c>
      <c r="I458" s="149"/>
      <c r="L458" s="32"/>
      <c r="M458" s="150"/>
      <c r="T458" s="56"/>
      <c r="AT458" s="17" t="s">
        <v>155</v>
      </c>
      <c r="AU458" s="17" t="s">
        <v>88</v>
      </c>
    </row>
    <row r="459" spans="2:65" s="12" customFormat="1" ht="11.25" x14ac:dyDescent="0.2">
      <c r="B459" s="151"/>
      <c r="D459" s="152" t="s">
        <v>157</v>
      </c>
      <c r="E459" s="153" t="s">
        <v>1</v>
      </c>
      <c r="F459" s="154" t="s">
        <v>432</v>
      </c>
      <c r="H459" s="153" t="s">
        <v>1</v>
      </c>
      <c r="I459" s="155"/>
      <c r="L459" s="151"/>
      <c r="M459" s="156"/>
      <c r="T459" s="157"/>
      <c r="AT459" s="153" t="s">
        <v>157</v>
      </c>
      <c r="AU459" s="153" t="s">
        <v>88</v>
      </c>
      <c r="AV459" s="12" t="s">
        <v>86</v>
      </c>
      <c r="AW459" s="12" t="s">
        <v>34</v>
      </c>
      <c r="AX459" s="12" t="s">
        <v>78</v>
      </c>
      <c r="AY459" s="153" t="s">
        <v>147</v>
      </c>
    </row>
    <row r="460" spans="2:65" s="13" customFormat="1" ht="11.25" x14ac:dyDescent="0.2">
      <c r="B460" s="158"/>
      <c r="D460" s="152" t="s">
        <v>157</v>
      </c>
      <c r="E460" s="159" t="s">
        <v>1</v>
      </c>
      <c r="F460" s="160" t="s">
        <v>571</v>
      </c>
      <c r="H460" s="161">
        <v>0.12</v>
      </c>
      <c r="I460" s="162"/>
      <c r="L460" s="158"/>
      <c r="M460" s="163"/>
      <c r="T460" s="164"/>
      <c r="AT460" s="159" t="s">
        <v>157</v>
      </c>
      <c r="AU460" s="159" t="s">
        <v>88</v>
      </c>
      <c r="AV460" s="13" t="s">
        <v>88</v>
      </c>
      <c r="AW460" s="13" t="s">
        <v>34</v>
      </c>
      <c r="AX460" s="13" t="s">
        <v>78</v>
      </c>
      <c r="AY460" s="159" t="s">
        <v>147</v>
      </c>
    </row>
    <row r="461" spans="2:65" s="13" customFormat="1" ht="11.25" x14ac:dyDescent="0.2">
      <c r="B461" s="158"/>
      <c r="D461" s="152" t="s">
        <v>157</v>
      </c>
      <c r="E461" s="159" t="s">
        <v>1</v>
      </c>
      <c r="F461" s="160" t="s">
        <v>572</v>
      </c>
      <c r="H461" s="161">
        <v>0.13</v>
      </c>
      <c r="I461" s="162"/>
      <c r="L461" s="158"/>
      <c r="M461" s="163"/>
      <c r="T461" s="164"/>
      <c r="AT461" s="159" t="s">
        <v>157</v>
      </c>
      <c r="AU461" s="159" t="s">
        <v>88</v>
      </c>
      <c r="AV461" s="13" t="s">
        <v>88</v>
      </c>
      <c r="AW461" s="13" t="s">
        <v>34</v>
      </c>
      <c r="AX461" s="13" t="s">
        <v>78</v>
      </c>
      <c r="AY461" s="159" t="s">
        <v>147</v>
      </c>
    </row>
    <row r="462" spans="2:65" s="13" customFormat="1" ht="11.25" x14ac:dyDescent="0.2">
      <c r="B462" s="158"/>
      <c r="D462" s="152" t="s">
        <v>157</v>
      </c>
      <c r="E462" s="159" t="s">
        <v>1</v>
      </c>
      <c r="F462" s="160" t="s">
        <v>573</v>
      </c>
      <c r="H462" s="161">
        <v>0.25</v>
      </c>
      <c r="I462" s="162"/>
      <c r="L462" s="158"/>
      <c r="M462" s="163"/>
      <c r="T462" s="164"/>
      <c r="AT462" s="159" t="s">
        <v>157</v>
      </c>
      <c r="AU462" s="159" t="s">
        <v>88</v>
      </c>
      <c r="AV462" s="13" t="s">
        <v>88</v>
      </c>
      <c r="AW462" s="13" t="s">
        <v>34</v>
      </c>
      <c r="AX462" s="13" t="s">
        <v>78</v>
      </c>
      <c r="AY462" s="159" t="s">
        <v>147</v>
      </c>
    </row>
    <row r="463" spans="2:65" s="13" customFormat="1" ht="11.25" x14ac:dyDescent="0.2">
      <c r="B463" s="158"/>
      <c r="D463" s="152" t="s">
        <v>157</v>
      </c>
      <c r="E463" s="159" t="s">
        <v>1</v>
      </c>
      <c r="F463" s="160" t="s">
        <v>574</v>
      </c>
      <c r="H463" s="161">
        <v>0.26</v>
      </c>
      <c r="I463" s="162"/>
      <c r="L463" s="158"/>
      <c r="M463" s="163"/>
      <c r="T463" s="164"/>
      <c r="AT463" s="159" t="s">
        <v>157</v>
      </c>
      <c r="AU463" s="159" t="s">
        <v>88</v>
      </c>
      <c r="AV463" s="13" t="s">
        <v>88</v>
      </c>
      <c r="AW463" s="13" t="s">
        <v>34</v>
      </c>
      <c r="AX463" s="13" t="s">
        <v>78</v>
      </c>
      <c r="AY463" s="159" t="s">
        <v>147</v>
      </c>
    </row>
    <row r="464" spans="2:65" s="12" customFormat="1" ht="11.25" x14ac:dyDescent="0.2">
      <c r="B464" s="151"/>
      <c r="D464" s="152" t="s">
        <v>157</v>
      </c>
      <c r="E464" s="153" t="s">
        <v>1</v>
      </c>
      <c r="F464" s="154" t="s">
        <v>434</v>
      </c>
      <c r="H464" s="153" t="s">
        <v>1</v>
      </c>
      <c r="I464" s="155"/>
      <c r="L464" s="151"/>
      <c r="M464" s="156"/>
      <c r="T464" s="157"/>
      <c r="AT464" s="153" t="s">
        <v>157</v>
      </c>
      <c r="AU464" s="153" t="s">
        <v>88</v>
      </c>
      <c r="AV464" s="12" t="s">
        <v>86</v>
      </c>
      <c r="AW464" s="12" t="s">
        <v>34</v>
      </c>
      <c r="AX464" s="12" t="s">
        <v>78</v>
      </c>
      <c r="AY464" s="153" t="s">
        <v>147</v>
      </c>
    </row>
    <row r="465" spans="2:65" s="13" customFormat="1" ht="11.25" x14ac:dyDescent="0.2">
      <c r="B465" s="158"/>
      <c r="D465" s="152" t="s">
        <v>157</v>
      </c>
      <c r="E465" s="159" t="s">
        <v>1</v>
      </c>
      <c r="F465" s="160" t="s">
        <v>446</v>
      </c>
      <c r="H465" s="161">
        <v>11.8</v>
      </c>
      <c r="I465" s="162"/>
      <c r="L465" s="158"/>
      <c r="M465" s="163"/>
      <c r="T465" s="164"/>
      <c r="AT465" s="159" t="s">
        <v>157</v>
      </c>
      <c r="AU465" s="159" t="s">
        <v>88</v>
      </c>
      <c r="AV465" s="13" t="s">
        <v>88</v>
      </c>
      <c r="AW465" s="13" t="s">
        <v>34</v>
      </c>
      <c r="AX465" s="13" t="s">
        <v>78</v>
      </c>
      <c r="AY465" s="159" t="s">
        <v>147</v>
      </c>
    </row>
    <row r="466" spans="2:65" s="13" customFormat="1" ht="11.25" x14ac:dyDescent="0.2">
      <c r="B466" s="158"/>
      <c r="D466" s="152" t="s">
        <v>157</v>
      </c>
      <c r="E466" s="159" t="s">
        <v>1</v>
      </c>
      <c r="F466" s="160" t="s">
        <v>575</v>
      </c>
      <c r="H466" s="161">
        <v>3.53</v>
      </c>
      <c r="I466" s="162"/>
      <c r="L466" s="158"/>
      <c r="M466" s="163"/>
      <c r="T466" s="164"/>
      <c r="AT466" s="159" t="s">
        <v>157</v>
      </c>
      <c r="AU466" s="159" t="s">
        <v>88</v>
      </c>
      <c r="AV466" s="13" t="s">
        <v>88</v>
      </c>
      <c r="AW466" s="13" t="s">
        <v>34</v>
      </c>
      <c r="AX466" s="13" t="s">
        <v>78</v>
      </c>
      <c r="AY466" s="159" t="s">
        <v>147</v>
      </c>
    </row>
    <row r="467" spans="2:65" s="12" customFormat="1" ht="11.25" x14ac:dyDescent="0.2">
      <c r="B467" s="151"/>
      <c r="D467" s="152" t="s">
        <v>157</v>
      </c>
      <c r="E467" s="153" t="s">
        <v>1</v>
      </c>
      <c r="F467" s="154" t="s">
        <v>437</v>
      </c>
      <c r="H467" s="153" t="s">
        <v>1</v>
      </c>
      <c r="I467" s="155"/>
      <c r="L467" s="151"/>
      <c r="M467" s="156"/>
      <c r="T467" s="157"/>
      <c r="AT467" s="153" t="s">
        <v>157</v>
      </c>
      <c r="AU467" s="153" t="s">
        <v>88</v>
      </c>
      <c r="AV467" s="12" t="s">
        <v>86</v>
      </c>
      <c r="AW467" s="12" t="s">
        <v>34</v>
      </c>
      <c r="AX467" s="12" t="s">
        <v>78</v>
      </c>
      <c r="AY467" s="153" t="s">
        <v>147</v>
      </c>
    </row>
    <row r="468" spans="2:65" s="13" customFormat="1" ht="11.25" x14ac:dyDescent="0.2">
      <c r="B468" s="158"/>
      <c r="D468" s="152" t="s">
        <v>157</v>
      </c>
      <c r="E468" s="159" t="s">
        <v>1</v>
      </c>
      <c r="F468" s="160" t="s">
        <v>576</v>
      </c>
      <c r="H468" s="161">
        <v>26.12</v>
      </c>
      <c r="I468" s="162"/>
      <c r="L468" s="158"/>
      <c r="M468" s="163"/>
      <c r="T468" s="164"/>
      <c r="AT468" s="159" t="s">
        <v>157</v>
      </c>
      <c r="AU468" s="159" t="s">
        <v>88</v>
      </c>
      <c r="AV468" s="13" t="s">
        <v>88</v>
      </c>
      <c r="AW468" s="13" t="s">
        <v>34</v>
      </c>
      <c r="AX468" s="13" t="s">
        <v>78</v>
      </c>
      <c r="AY468" s="159" t="s">
        <v>147</v>
      </c>
    </row>
    <row r="469" spans="2:65" s="13" customFormat="1" ht="11.25" x14ac:dyDescent="0.2">
      <c r="B469" s="158"/>
      <c r="D469" s="152" t="s">
        <v>157</v>
      </c>
      <c r="E469" s="159" t="s">
        <v>1</v>
      </c>
      <c r="F469" s="160" t="s">
        <v>577</v>
      </c>
      <c r="H469" s="161">
        <v>47.24</v>
      </c>
      <c r="I469" s="162"/>
      <c r="L469" s="158"/>
      <c r="M469" s="163"/>
      <c r="T469" s="164"/>
      <c r="AT469" s="159" t="s">
        <v>157</v>
      </c>
      <c r="AU469" s="159" t="s">
        <v>88</v>
      </c>
      <c r="AV469" s="13" t="s">
        <v>88</v>
      </c>
      <c r="AW469" s="13" t="s">
        <v>34</v>
      </c>
      <c r="AX469" s="13" t="s">
        <v>78</v>
      </c>
      <c r="AY469" s="159" t="s">
        <v>147</v>
      </c>
    </row>
    <row r="470" spans="2:65" s="12" customFormat="1" ht="11.25" x14ac:dyDescent="0.2">
      <c r="B470" s="151"/>
      <c r="D470" s="152" t="s">
        <v>157</v>
      </c>
      <c r="E470" s="153" t="s">
        <v>1</v>
      </c>
      <c r="F470" s="154" t="s">
        <v>438</v>
      </c>
      <c r="H470" s="153" t="s">
        <v>1</v>
      </c>
      <c r="I470" s="155"/>
      <c r="L470" s="151"/>
      <c r="M470" s="156"/>
      <c r="T470" s="157"/>
      <c r="AT470" s="153" t="s">
        <v>157</v>
      </c>
      <c r="AU470" s="153" t="s">
        <v>88</v>
      </c>
      <c r="AV470" s="12" t="s">
        <v>86</v>
      </c>
      <c r="AW470" s="12" t="s">
        <v>34</v>
      </c>
      <c r="AX470" s="12" t="s">
        <v>78</v>
      </c>
      <c r="AY470" s="153" t="s">
        <v>147</v>
      </c>
    </row>
    <row r="471" spans="2:65" s="13" customFormat="1" ht="11.25" x14ac:dyDescent="0.2">
      <c r="B471" s="158"/>
      <c r="D471" s="152" t="s">
        <v>157</v>
      </c>
      <c r="E471" s="159" t="s">
        <v>1</v>
      </c>
      <c r="F471" s="160" t="s">
        <v>578</v>
      </c>
      <c r="H471" s="161">
        <v>26.12</v>
      </c>
      <c r="I471" s="162"/>
      <c r="L471" s="158"/>
      <c r="M471" s="163"/>
      <c r="T471" s="164"/>
      <c r="AT471" s="159" t="s">
        <v>157</v>
      </c>
      <c r="AU471" s="159" t="s">
        <v>88</v>
      </c>
      <c r="AV471" s="13" t="s">
        <v>88</v>
      </c>
      <c r="AW471" s="13" t="s">
        <v>34</v>
      </c>
      <c r="AX471" s="13" t="s">
        <v>78</v>
      </c>
      <c r="AY471" s="159" t="s">
        <v>147</v>
      </c>
    </row>
    <row r="472" spans="2:65" s="13" customFormat="1" ht="11.25" x14ac:dyDescent="0.2">
      <c r="B472" s="158"/>
      <c r="D472" s="152" t="s">
        <v>157</v>
      </c>
      <c r="E472" s="159" t="s">
        <v>1</v>
      </c>
      <c r="F472" s="160" t="s">
        <v>579</v>
      </c>
      <c r="H472" s="161">
        <v>47.24</v>
      </c>
      <c r="I472" s="162"/>
      <c r="L472" s="158"/>
      <c r="M472" s="163"/>
      <c r="T472" s="164"/>
      <c r="AT472" s="159" t="s">
        <v>157</v>
      </c>
      <c r="AU472" s="159" t="s">
        <v>88</v>
      </c>
      <c r="AV472" s="13" t="s">
        <v>88</v>
      </c>
      <c r="AW472" s="13" t="s">
        <v>34</v>
      </c>
      <c r="AX472" s="13" t="s">
        <v>78</v>
      </c>
      <c r="AY472" s="159" t="s">
        <v>147</v>
      </c>
    </row>
    <row r="473" spans="2:65" s="12" customFormat="1" ht="11.25" x14ac:dyDescent="0.2">
      <c r="B473" s="151"/>
      <c r="D473" s="152" t="s">
        <v>157</v>
      </c>
      <c r="E473" s="153" t="s">
        <v>1</v>
      </c>
      <c r="F473" s="154" t="s">
        <v>439</v>
      </c>
      <c r="H473" s="153" t="s">
        <v>1</v>
      </c>
      <c r="I473" s="155"/>
      <c r="L473" s="151"/>
      <c r="M473" s="156"/>
      <c r="T473" s="157"/>
      <c r="AT473" s="153" t="s">
        <v>157</v>
      </c>
      <c r="AU473" s="153" t="s">
        <v>88</v>
      </c>
      <c r="AV473" s="12" t="s">
        <v>86</v>
      </c>
      <c r="AW473" s="12" t="s">
        <v>34</v>
      </c>
      <c r="AX473" s="12" t="s">
        <v>78</v>
      </c>
      <c r="AY473" s="153" t="s">
        <v>147</v>
      </c>
    </row>
    <row r="474" spans="2:65" s="13" customFormat="1" ht="11.25" x14ac:dyDescent="0.2">
      <c r="B474" s="158"/>
      <c r="D474" s="152" t="s">
        <v>157</v>
      </c>
      <c r="E474" s="159" t="s">
        <v>1</v>
      </c>
      <c r="F474" s="160" t="s">
        <v>580</v>
      </c>
      <c r="H474" s="161">
        <v>26.12</v>
      </c>
      <c r="I474" s="162"/>
      <c r="L474" s="158"/>
      <c r="M474" s="163"/>
      <c r="T474" s="164"/>
      <c r="AT474" s="159" t="s">
        <v>157</v>
      </c>
      <c r="AU474" s="159" t="s">
        <v>88</v>
      </c>
      <c r="AV474" s="13" t="s">
        <v>88</v>
      </c>
      <c r="AW474" s="13" t="s">
        <v>34</v>
      </c>
      <c r="AX474" s="13" t="s">
        <v>78</v>
      </c>
      <c r="AY474" s="159" t="s">
        <v>147</v>
      </c>
    </row>
    <row r="475" spans="2:65" s="13" customFormat="1" ht="11.25" x14ac:dyDescent="0.2">
      <c r="B475" s="158"/>
      <c r="D475" s="152" t="s">
        <v>157</v>
      </c>
      <c r="E475" s="159" t="s">
        <v>1</v>
      </c>
      <c r="F475" s="160" t="s">
        <v>581</v>
      </c>
      <c r="H475" s="161">
        <v>47.24</v>
      </c>
      <c r="I475" s="162"/>
      <c r="L475" s="158"/>
      <c r="M475" s="163"/>
      <c r="T475" s="164"/>
      <c r="AT475" s="159" t="s">
        <v>157</v>
      </c>
      <c r="AU475" s="159" t="s">
        <v>88</v>
      </c>
      <c r="AV475" s="13" t="s">
        <v>88</v>
      </c>
      <c r="AW475" s="13" t="s">
        <v>34</v>
      </c>
      <c r="AX475" s="13" t="s">
        <v>78</v>
      </c>
      <c r="AY475" s="159" t="s">
        <v>147</v>
      </c>
    </row>
    <row r="476" spans="2:65" s="14" customFormat="1" ht="11.25" x14ac:dyDescent="0.2">
      <c r="B476" s="165"/>
      <c r="D476" s="152" t="s">
        <v>157</v>
      </c>
      <c r="E476" s="166" t="s">
        <v>1</v>
      </c>
      <c r="F476" s="167" t="s">
        <v>160</v>
      </c>
      <c r="H476" s="168">
        <v>236.17000000000002</v>
      </c>
      <c r="I476" s="169"/>
      <c r="L476" s="165"/>
      <c r="M476" s="170"/>
      <c r="T476" s="171"/>
      <c r="AT476" s="166" t="s">
        <v>157</v>
      </c>
      <c r="AU476" s="166" t="s">
        <v>88</v>
      </c>
      <c r="AV476" s="14" t="s">
        <v>153</v>
      </c>
      <c r="AW476" s="14" t="s">
        <v>34</v>
      </c>
      <c r="AX476" s="14" t="s">
        <v>86</v>
      </c>
      <c r="AY476" s="166" t="s">
        <v>147</v>
      </c>
    </row>
    <row r="477" spans="2:65" s="1" customFormat="1" ht="24.2" customHeight="1" x14ac:dyDescent="0.2">
      <c r="B477" s="32"/>
      <c r="C477" s="133" t="s">
        <v>582</v>
      </c>
      <c r="D477" s="133" t="s">
        <v>149</v>
      </c>
      <c r="E477" s="134" t="s">
        <v>583</v>
      </c>
      <c r="F477" s="135" t="s">
        <v>584</v>
      </c>
      <c r="G477" s="136" t="s">
        <v>152</v>
      </c>
      <c r="H477" s="137">
        <v>10.691000000000001</v>
      </c>
      <c r="I477" s="138"/>
      <c r="J477" s="139">
        <f>ROUND(I477*H477,2)</f>
        <v>0</v>
      </c>
      <c r="K477" s="140"/>
      <c r="L477" s="32"/>
      <c r="M477" s="141" t="s">
        <v>1</v>
      </c>
      <c r="N477" s="142" t="s">
        <v>43</v>
      </c>
      <c r="P477" s="143">
        <f>O477*H477</f>
        <v>0</v>
      </c>
      <c r="Q477" s="143">
        <v>7.2000000000000005E-4</v>
      </c>
      <c r="R477" s="143">
        <f>Q477*H477</f>
        <v>7.6975200000000011E-3</v>
      </c>
      <c r="S477" s="143">
        <v>0</v>
      </c>
      <c r="T477" s="144">
        <f>S477*H477</f>
        <v>0</v>
      </c>
      <c r="AR477" s="145" t="s">
        <v>153</v>
      </c>
      <c r="AT477" s="145" t="s">
        <v>149</v>
      </c>
      <c r="AU477" s="145" t="s">
        <v>88</v>
      </c>
      <c r="AY477" s="17" t="s">
        <v>147</v>
      </c>
      <c r="BE477" s="146">
        <f>IF(N477="základní",J477,0)</f>
        <v>0</v>
      </c>
      <c r="BF477" s="146">
        <f>IF(N477="snížená",J477,0)</f>
        <v>0</v>
      </c>
      <c r="BG477" s="146">
        <f>IF(N477="zákl. přenesená",J477,0)</f>
        <v>0</v>
      </c>
      <c r="BH477" s="146">
        <f>IF(N477="sníž. přenesená",J477,0)</f>
        <v>0</v>
      </c>
      <c r="BI477" s="146">
        <f>IF(N477="nulová",J477,0)</f>
        <v>0</v>
      </c>
      <c r="BJ477" s="17" t="s">
        <v>86</v>
      </c>
      <c r="BK477" s="146">
        <f>ROUND(I477*H477,2)</f>
        <v>0</v>
      </c>
      <c r="BL477" s="17" t="s">
        <v>153</v>
      </c>
      <c r="BM477" s="145" t="s">
        <v>585</v>
      </c>
    </row>
    <row r="478" spans="2:65" s="1" customFormat="1" ht="11.25" x14ac:dyDescent="0.2">
      <c r="B478" s="32"/>
      <c r="D478" s="147" t="s">
        <v>155</v>
      </c>
      <c r="F478" s="148" t="s">
        <v>586</v>
      </c>
      <c r="I478" s="149"/>
      <c r="L478" s="32"/>
      <c r="M478" s="150"/>
      <c r="T478" s="56"/>
      <c r="AT478" s="17" t="s">
        <v>155</v>
      </c>
      <c r="AU478" s="17" t="s">
        <v>88</v>
      </c>
    </row>
    <row r="479" spans="2:65" s="13" customFormat="1" ht="11.25" x14ac:dyDescent="0.2">
      <c r="B479" s="158"/>
      <c r="D479" s="152" t="s">
        <v>157</v>
      </c>
      <c r="E479" s="159" t="s">
        <v>1</v>
      </c>
      <c r="F479" s="160" t="s">
        <v>587</v>
      </c>
      <c r="H479" s="161">
        <v>21.286999999999999</v>
      </c>
      <c r="I479" s="162"/>
      <c r="L479" s="158"/>
      <c r="M479" s="163"/>
      <c r="T479" s="164"/>
      <c r="AT479" s="159" t="s">
        <v>157</v>
      </c>
      <c r="AU479" s="159" t="s">
        <v>88</v>
      </c>
      <c r="AV479" s="13" t="s">
        <v>88</v>
      </c>
      <c r="AW479" s="13" t="s">
        <v>34</v>
      </c>
      <c r="AX479" s="13" t="s">
        <v>78</v>
      </c>
      <c r="AY479" s="159" t="s">
        <v>147</v>
      </c>
    </row>
    <row r="480" spans="2:65" s="13" customFormat="1" ht="11.25" x14ac:dyDescent="0.2">
      <c r="B480" s="158"/>
      <c r="D480" s="152" t="s">
        <v>157</v>
      </c>
      <c r="E480" s="159" t="s">
        <v>1</v>
      </c>
      <c r="F480" s="160" t="s">
        <v>588</v>
      </c>
      <c r="H480" s="161">
        <v>-0.11799999999999999</v>
      </c>
      <c r="I480" s="162"/>
      <c r="L480" s="158"/>
      <c r="M480" s="163"/>
      <c r="T480" s="164"/>
      <c r="AT480" s="159" t="s">
        <v>157</v>
      </c>
      <c r="AU480" s="159" t="s">
        <v>88</v>
      </c>
      <c r="AV480" s="13" t="s">
        <v>88</v>
      </c>
      <c r="AW480" s="13" t="s">
        <v>34</v>
      </c>
      <c r="AX480" s="13" t="s">
        <v>78</v>
      </c>
      <c r="AY480" s="159" t="s">
        <v>147</v>
      </c>
    </row>
    <row r="481" spans="2:65" s="13" customFormat="1" ht="11.25" x14ac:dyDescent="0.2">
      <c r="B481" s="158"/>
      <c r="D481" s="152" t="s">
        <v>157</v>
      </c>
      <c r="E481" s="159" t="s">
        <v>1</v>
      </c>
      <c r="F481" s="160" t="s">
        <v>589</v>
      </c>
      <c r="H481" s="161">
        <v>-10.478</v>
      </c>
      <c r="I481" s="162"/>
      <c r="L481" s="158"/>
      <c r="M481" s="163"/>
      <c r="T481" s="164"/>
      <c r="AT481" s="159" t="s">
        <v>157</v>
      </c>
      <c r="AU481" s="159" t="s">
        <v>88</v>
      </c>
      <c r="AV481" s="13" t="s">
        <v>88</v>
      </c>
      <c r="AW481" s="13" t="s">
        <v>34</v>
      </c>
      <c r="AX481" s="13" t="s">
        <v>78</v>
      </c>
      <c r="AY481" s="159" t="s">
        <v>147</v>
      </c>
    </row>
    <row r="482" spans="2:65" s="14" customFormat="1" ht="11.25" x14ac:dyDescent="0.2">
      <c r="B482" s="165"/>
      <c r="D482" s="152" t="s">
        <v>157</v>
      </c>
      <c r="E482" s="166" t="s">
        <v>1</v>
      </c>
      <c r="F482" s="167" t="s">
        <v>160</v>
      </c>
      <c r="H482" s="168">
        <v>10.691000000000001</v>
      </c>
      <c r="I482" s="169"/>
      <c r="L482" s="165"/>
      <c r="M482" s="170"/>
      <c r="T482" s="171"/>
      <c r="AT482" s="166" t="s">
        <v>157</v>
      </c>
      <c r="AU482" s="166" t="s">
        <v>88</v>
      </c>
      <c r="AV482" s="14" t="s">
        <v>153</v>
      </c>
      <c r="AW482" s="14" t="s">
        <v>34</v>
      </c>
      <c r="AX482" s="14" t="s">
        <v>86</v>
      </c>
      <c r="AY482" s="166" t="s">
        <v>147</v>
      </c>
    </row>
    <row r="483" spans="2:65" s="1" customFormat="1" ht="33" customHeight="1" x14ac:dyDescent="0.2">
      <c r="B483" s="32"/>
      <c r="C483" s="133" t="s">
        <v>590</v>
      </c>
      <c r="D483" s="133" t="s">
        <v>149</v>
      </c>
      <c r="E483" s="134" t="s">
        <v>591</v>
      </c>
      <c r="F483" s="135" t="s">
        <v>592</v>
      </c>
      <c r="G483" s="136" t="s">
        <v>152</v>
      </c>
      <c r="H483" s="137">
        <v>5.6820000000000004</v>
      </c>
      <c r="I483" s="138"/>
      <c r="J483" s="139">
        <f>ROUND(I483*H483,2)</f>
        <v>0</v>
      </c>
      <c r="K483" s="140"/>
      <c r="L483" s="32"/>
      <c r="M483" s="141" t="s">
        <v>1</v>
      </c>
      <c r="N483" s="142" t="s">
        <v>43</v>
      </c>
      <c r="P483" s="143">
        <f>O483*H483</f>
        <v>0</v>
      </c>
      <c r="Q483" s="143">
        <v>9.5E-4</v>
      </c>
      <c r="R483" s="143">
        <f>Q483*H483</f>
        <v>5.3979000000000006E-3</v>
      </c>
      <c r="S483" s="143">
        <v>0</v>
      </c>
      <c r="T483" s="144">
        <f>S483*H483</f>
        <v>0</v>
      </c>
      <c r="AR483" s="145" t="s">
        <v>153</v>
      </c>
      <c r="AT483" s="145" t="s">
        <v>149</v>
      </c>
      <c r="AU483" s="145" t="s">
        <v>88</v>
      </c>
      <c r="AY483" s="17" t="s">
        <v>147</v>
      </c>
      <c r="BE483" s="146">
        <f>IF(N483="základní",J483,0)</f>
        <v>0</v>
      </c>
      <c r="BF483" s="146">
        <f>IF(N483="snížená",J483,0)</f>
        <v>0</v>
      </c>
      <c r="BG483" s="146">
        <f>IF(N483="zákl. přenesená",J483,0)</f>
        <v>0</v>
      </c>
      <c r="BH483" s="146">
        <f>IF(N483="sníž. přenesená",J483,0)</f>
        <v>0</v>
      </c>
      <c r="BI483" s="146">
        <f>IF(N483="nulová",J483,0)</f>
        <v>0</v>
      </c>
      <c r="BJ483" s="17" t="s">
        <v>86</v>
      </c>
      <c r="BK483" s="146">
        <f>ROUND(I483*H483,2)</f>
        <v>0</v>
      </c>
      <c r="BL483" s="17" t="s">
        <v>153</v>
      </c>
      <c r="BM483" s="145" t="s">
        <v>593</v>
      </c>
    </row>
    <row r="484" spans="2:65" s="1" customFormat="1" ht="11.25" x14ac:dyDescent="0.2">
      <c r="B484" s="32"/>
      <c r="D484" s="147" t="s">
        <v>155</v>
      </c>
      <c r="F484" s="148" t="s">
        <v>594</v>
      </c>
      <c r="I484" s="149"/>
      <c r="L484" s="32"/>
      <c r="M484" s="150"/>
      <c r="T484" s="56"/>
      <c r="AT484" s="17" t="s">
        <v>155</v>
      </c>
      <c r="AU484" s="17" t="s">
        <v>88</v>
      </c>
    </row>
    <row r="485" spans="2:65" s="13" customFormat="1" ht="11.25" x14ac:dyDescent="0.2">
      <c r="B485" s="158"/>
      <c r="D485" s="152" t="s">
        <v>157</v>
      </c>
      <c r="E485" s="159" t="s">
        <v>1</v>
      </c>
      <c r="F485" s="160" t="s">
        <v>595</v>
      </c>
      <c r="H485" s="161">
        <v>7.9119999999999999</v>
      </c>
      <c r="I485" s="162"/>
      <c r="L485" s="158"/>
      <c r="M485" s="163"/>
      <c r="T485" s="164"/>
      <c r="AT485" s="159" t="s">
        <v>157</v>
      </c>
      <c r="AU485" s="159" t="s">
        <v>88</v>
      </c>
      <c r="AV485" s="13" t="s">
        <v>88</v>
      </c>
      <c r="AW485" s="13" t="s">
        <v>34</v>
      </c>
      <c r="AX485" s="13" t="s">
        <v>78</v>
      </c>
      <c r="AY485" s="159" t="s">
        <v>147</v>
      </c>
    </row>
    <row r="486" spans="2:65" s="13" customFormat="1" ht="11.25" x14ac:dyDescent="0.2">
      <c r="B486" s="158"/>
      <c r="D486" s="152" t="s">
        <v>157</v>
      </c>
      <c r="E486" s="159" t="s">
        <v>1</v>
      </c>
      <c r="F486" s="160" t="s">
        <v>596</v>
      </c>
      <c r="H486" s="161">
        <v>-2.23</v>
      </c>
      <c r="I486" s="162"/>
      <c r="L486" s="158"/>
      <c r="M486" s="163"/>
      <c r="T486" s="164"/>
      <c r="AT486" s="159" t="s">
        <v>157</v>
      </c>
      <c r="AU486" s="159" t="s">
        <v>88</v>
      </c>
      <c r="AV486" s="13" t="s">
        <v>88</v>
      </c>
      <c r="AW486" s="13" t="s">
        <v>34</v>
      </c>
      <c r="AX486" s="13" t="s">
        <v>78</v>
      </c>
      <c r="AY486" s="159" t="s">
        <v>147</v>
      </c>
    </row>
    <row r="487" spans="2:65" s="14" customFormat="1" ht="11.25" x14ac:dyDescent="0.2">
      <c r="B487" s="165"/>
      <c r="D487" s="152" t="s">
        <v>157</v>
      </c>
      <c r="E487" s="166" t="s">
        <v>1</v>
      </c>
      <c r="F487" s="167" t="s">
        <v>160</v>
      </c>
      <c r="H487" s="168">
        <v>5.6820000000000004</v>
      </c>
      <c r="I487" s="169"/>
      <c r="L487" s="165"/>
      <c r="M487" s="170"/>
      <c r="T487" s="171"/>
      <c r="AT487" s="166" t="s">
        <v>157</v>
      </c>
      <c r="AU487" s="166" t="s">
        <v>88</v>
      </c>
      <c r="AV487" s="14" t="s">
        <v>153</v>
      </c>
      <c r="AW487" s="14" t="s">
        <v>34</v>
      </c>
      <c r="AX487" s="14" t="s">
        <v>86</v>
      </c>
      <c r="AY487" s="166" t="s">
        <v>147</v>
      </c>
    </row>
    <row r="488" spans="2:65" s="1" customFormat="1" ht="33" customHeight="1" x14ac:dyDescent="0.2">
      <c r="B488" s="32"/>
      <c r="C488" s="133" t="s">
        <v>597</v>
      </c>
      <c r="D488" s="133" t="s">
        <v>149</v>
      </c>
      <c r="E488" s="134" t="s">
        <v>598</v>
      </c>
      <c r="F488" s="135" t="s">
        <v>599</v>
      </c>
      <c r="G488" s="136" t="s">
        <v>163</v>
      </c>
      <c r="H488" s="137">
        <v>8.4120000000000008</v>
      </c>
      <c r="I488" s="138"/>
      <c r="J488" s="139">
        <f>ROUND(I488*H488,2)</f>
        <v>0</v>
      </c>
      <c r="K488" s="140"/>
      <c r="L488" s="32"/>
      <c r="M488" s="141" t="s">
        <v>1</v>
      </c>
      <c r="N488" s="142" t="s">
        <v>43</v>
      </c>
      <c r="P488" s="143">
        <f>O488*H488</f>
        <v>0</v>
      </c>
      <c r="Q488" s="143">
        <v>2.32E-3</v>
      </c>
      <c r="R488" s="143">
        <f>Q488*H488</f>
        <v>1.9515840000000003E-2</v>
      </c>
      <c r="S488" s="143">
        <v>0</v>
      </c>
      <c r="T488" s="144">
        <f>S488*H488</f>
        <v>0</v>
      </c>
      <c r="AR488" s="145" t="s">
        <v>153</v>
      </c>
      <c r="AT488" s="145" t="s">
        <v>149</v>
      </c>
      <c r="AU488" s="145" t="s">
        <v>88</v>
      </c>
      <c r="AY488" s="17" t="s">
        <v>147</v>
      </c>
      <c r="BE488" s="146">
        <f>IF(N488="základní",J488,0)</f>
        <v>0</v>
      </c>
      <c r="BF488" s="146">
        <f>IF(N488="snížená",J488,0)</f>
        <v>0</v>
      </c>
      <c r="BG488" s="146">
        <f>IF(N488="zákl. přenesená",J488,0)</f>
        <v>0</v>
      </c>
      <c r="BH488" s="146">
        <f>IF(N488="sníž. přenesená",J488,0)</f>
        <v>0</v>
      </c>
      <c r="BI488" s="146">
        <f>IF(N488="nulová",J488,0)</f>
        <v>0</v>
      </c>
      <c r="BJ488" s="17" t="s">
        <v>86</v>
      </c>
      <c r="BK488" s="146">
        <f>ROUND(I488*H488,2)</f>
        <v>0</v>
      </c>
      <c r="BL488" s="17" t="s">
        <v>153</v>
      </c>
      <c r="BM488" s="145" t="s">
        <v>600</v>
      </c>
    </row>
    <row r="489" spans="2:65" s="1" customFormat="1" ht="11.25" x14ac:dyDescent="0.2">
      <c r="B489" s="32"/>
      <c r="D489" s="147" t="s">
        <v>155</v>
      </c>
      <c r="F489" s="148" t="s">
        <v>601</v>
      </c>
      <c r="I489" s="149"/>
      <c r="L489" s="32"/>
      <c r="M489" s="150"/>
      <c r="T489" s="56"/>
      <c r="AT489" s="17" t="s">
        <v>155</v>
      </c>
      <c r="AU489" s="17" t="s">
        <v>88</v>
      </c>
    </row>
    <row r="490" spans="2:65" s="12" customFormat="1" ht="22.5" x14ac:dyDescent="0.2">
      <c r="B490" s="151"/>
      <c r="D490" s="152" t="s">
        <v>157</v>
      </c>
      <c r="E490" s="153" t="s">
        <v>1</v>
      </c>
      <c r="F490" s="154" t="s">
        <v>602</v>
      </c>
      <c r="H490" s="153" t="s">
        <v>1</v>
      </c>
      <c r="I490" s="155"/>
      <c r="L490" s="151"/>
      <c r="M490" s="156"/>
      <c r="T490" s="157"/>
      <c r="AT490" s="153" t="s">
        <v>157</v>
      </c>
      <c r="AU490" s="153" t="s">
        <v>88</v>
      </c>
      <c r="AV490" s="12" t="s">
        <v>86</v>
      </c>
      <c r="AW490" s="12" t="s">
        <v>34</v>
      </c>
      <c r="AX490" s="12" t="s">
        <v>78</v>
      </c>
      <c r="AY490" s="153" t="s">
        <v>147</v>
      </c>
    </row>
    <row r="491" spans="2:65" s="13" customFormat="1" ht="11.25" x14ac:dyDescent="0.2">
      <c r="B491" s="158"/>
      <c r="D491" s="152" t="s">
        <v>157</v>
      </c>
      <c r="E491" s="159" t="s">
        <v>1</v>
      </c>
      <c r="F491" s="160" t="s">
        <v>603</v>
      </c>
      <c r="H491" s="161">
        <v>8.4120000000000008</v>
      </c>
      <c r="I491" s="162"/>
      <c r="L491" s="158"/>
      <c r="M491" s="163"/>
      <c r="T491" s="164"/>
      <c r="AT491" s="159" t="s">
        <v>157</v>
      </c>
      <c r="AU491" s="159" t="s">
        <v>88</v>
      </c>
      <c r="AV491" s="13" t="s">
        <v>88</v>
      </c>
      <c r="AW491" s="13" t="s">
        <v>34</v>
      </c>
      <c r="AX491" s="13" t="s">
        <v>78</v>
      </c>
      <c r="AY491" s="159" t="s">
        <v>147</v>
      </c>
    </row>
    <row r="492" spans="2:65" s="14" customFormat="1" ht="11.25" x14ac:dyDescent="0.2">
      <c r="B492" s="165"/>
      <c r="D492" s="152" t="s">
        <v>157</v>
      </c>
      <c r="E492" s="166" t="s">
        <v>1</v>
      </c>
      <c r="F492" s="167" t="s">
        <v>160</v>
      </c>
      <c r="H492" s="168">
        <v>8.4120000000000008</v>
      </c>
      <c r="I492" s="169"/>
      <c r="L492" s="165"/>
      <c r="M492" s="170"/>
      <c r="T492" s="171"/>
      <c r="AT492" s="166" t="s">
        <v>157</v>
      </c>
      <c r="AU492" s="166" t="s">
        <v>88</v>
      </c>
      <c r="AV492" s="14" t="s">
        <v>153</v>
      </c>
      <c r="AW492" s="14" t="s">
        <v>34</v>
      </c>
      <c r="AX492" s="14" t="s">
        <v>86</v>
      </c>
      <c r="AY492" s="166" t="s">
        <v>147</v>
      </c>
    </row>
    <row r="493" spans="2:65" s="1" customFormat="1" ht="24.2" customHeight="1" x14ac:dyDescent="0.2">
      <c r="B493" s="32"/>
      <c r="C493" s="133" t="s">
        <v>604</v>
      </c>
      <c r="D493" s="133" t="s">
        <v>149</v>
      </c>
      <c r="E493" s="134" t="s">
        <v>605</v>
      </c>
      <c r="F493" s="135" t="s">
        <v>606</v>
      </c>
      <c r="G493" s="136" t="s">
        <v>170</v>
      </c>
      <c r="H493" s="137">
        <v>0.20499999999999999</v>
      </c>
      <c r="I493" s="138"/>
      <c r="J493" s="139">
        <f>ROUND(I493*H493,2)</f>
        <v>0</v>
      </c>
      <c r="K493" s="140"/>
      <c r="L493" s="32"/>
      <c r="M493" s="141" t="s">
        <v>1</v>
      </c>
      <c r="N493" s="142" t="s">
        <v>43</v>
      </c>
      <c r="P493" s="143">
        <f>O493*H493</f>
        <v>0</v>
      </c>
      <c r="Q493" s="143">
        <v>0</v>
      </c>
      <c r="R493" s="143">
        <f>Q493*H493</f>
        <v>0</v>
      </c>
      <c r="S493" s="143">
        <v>1.8</v>
      </c>
      <c r="T493" s="144">
        <f>S493*H493</f>
        <v>0.36899999999999999</v>
      </c>
      <c r="AR493" s="145" t="s">
        <v>153</v>
      </c>
      <c r="AT493" s="145" t="s">
        <v>149</v>
      </c>
      <c r="AU493" s="145" t="s">
        <v>88</v>
      </c>
      <c r="AY493" s="17" t="s">
        <v>147</v>
      </c>
      <c r="BE493" s="146">
        <f>IF(N493="základní",J493,0)</f>
        <v>0</v>
      </c>
      <c r="BF493" s="146">
        <f>IF(N493="snížená",J493,0)</f>
        <v>0</v>
      </c>
      <c r="BG493" s="146">
        <f>IF(N493="zákl. přenesená",J493,0)</f>
        <v>0</v>
      </c>
      <c r="BH493" s="146">
        <f>IF(N493="sníž. přenesená",J493,0)</f>
        <v>0</v>
      </c>
      <c r="BI493" s="146">
        <f>IF(N493="nulová",J493,0)</f>
        <v>0</v>
      </c>
      <c r="BJ493" s="17" t="s">
        <v>86</v>
      </c>
      <c r="BK493" s="146">
        <f>ROUND(I493*H493,2)</f>
        <v>0</v>
      </c>
      <c r="BL493" s="17" t="s">
        <v>153</v>
      </c>
      <c r="BM493" s="145" t="s">
        <v>607</v>
      </c>
    </row>
    <row r="494" spans="2:65" s="1" customFormat="1" ht="11.25" x14ac:dyDescent="0.2">
      <c r="B494" s="32"/>
      <c r="D494" s="147" t="s">
        <v>155</v>
      </c>
      <c r="F494" s="148" t="s">
        <v>608</v>
      </c>
      <c r="I494" s="149"/>
      <c r="L494" s="32"/>
      <c r="M494" s="150"/>
      <c r="T494" s="56"/>
      <c r="AT494" s="17" t="s">
        <v>155</v>
      </c>
      <c r="AU494" s="17" t="s">
        <v>88</v>
      </c>
    </row>
    <row r="495" spans="2:65" s="12" customFormat="1" ht="11.25" x14ac:dyDescent="0.2">
      <c r="B495" s="151"/>
      <c r="D495" s="152" t="s">
        <v>157</v>
      </c>
      <c r="E495" s="153" t="s">
        <v>1</v>
      </c>
      <c r="F495" s="154" t="s">
        <v>338</v>
      </c>
      <c r="H495" s="153" t="s">
        <v>1</v>
      </c>
      <c r="I495" s="155"/>
      <c r="L495" s="151"/>
      <c r="M495" s="156"/>
      <c r="T495" s="157"/>
      <c r="AT495" s="153" t="s">
        <v>157</v>
      </c>
      <c r="AU495" s="153" t="s">
        <v>88</v>
      </c>
      <c r="AV495" s="12" t="s">
        <v>86</v>
      </c>
      <c r="AW495" s="12" t="s">
        <v>34</v>
      </c>
      <c r="AX495" s="12" t="s">
        <v>78</v>
      </c>
      <c r="AY495" s="153" t="s">
        <v>147</v>
      </c>
    </row>
    <row r="496" spans="2:65" s="13" customFormat="1" ht="11.25" x14ac:dyDescent="0.2">
      <c r="B496" s="158"/>
      <c r="D496" s="152" t="s">
        <v>157</v>
      </c>
      <c r="E496" s="159" t="s">
        <v>1</v>
      </c>
      <c r="F496" s="160" t="s">
        <v>609</v>
      </c>
      <c r="H496" s="161">
        <v>0.20499999999999999</v>
      </c>
      <c r="I496" s="162"/>
      <c r="L496" s="158"/>
      <c r="M496" s="163"/>
      <c r="T496" s="164"/>
      <c r="AT496" s="159" t="s">
        <v>157</v>
      </c>
      <c r="AU496" s="159" t="s">
        <v>88</v>
      </c>
      <c r="AV496" s="13" t="s">
        <v>88</v>
      </c>
      <c r="AW496" s="13" t="s">
        <v>34</v>
      </c>
      <c r="AX496" s="13" t="s">
        <v>78</v>
      </c>
      <c r="AY496" s="159" t="s">
        <v>147</v>
      </c>
    </row>
    <row r="497" spans="2:65" s="14" customFormat="1" ht="11.25" x14ac:dyDescent="0.2">
      <c r="B497" s="165"/>
      <c r="D497" s="152" t="s">
        <v>157</v>
      </c>
      <c r="E497" s="166" t="s">
        <v>1</v>
      </c>
      <c r="F497" s="167" t="s">
        <v>160</v>
      </c>
      <c r="H497" s="168">
        <v>0.20499999999999999</v>
      </c>
      <c r="I497" s="169"/>
      <c r="L497" s="165"/>
      <c r="M497" s="170"/>
      <c r="T497" s="171"/>
      <c r="AT497" s="166" t="s">
        <v>157</v>
      </c>
      <c r="AU497" s="166" t="s">
        <v>88</v>
      </c>
      <c r="AV497" s="14" t="s">
        <v>153</v>
      </c>
      <c r="AW497" s="14" t="s">
        <v>34</v>
      </c>
      <c r="AX497" s="14" t="s">
        <v>86</v>
      </c>
      <c r="AY497" s="166" t="s">
        <v>147</v>
      </c>
    </row>
    <row r="498" spans="2:65" s="1" customFormat="1" ht="16.5" customHeight="1" x14ac:dyDescent="0.2">
      <c r="B498" s="32"/>
      <c r="C498" s="133" t="s">
        <v>610</v>
      </c>
      <c r="D498" s="133" t="s">
        <v>149</v>
      </c>
      <c r="E498" s="134" t="s">
        <v>611</v>
      </c>
      <c r="F498" s="135" t="s">
        <v>612</v>
      </c>
      <c r="G498" s="136" t="s">
        <v>170</v>
      </c>
      <c r="H498" s="137">
        <v>2.6389999999999998</v>
      </c>
      <c r="I498" s="138"/>
      <c r="J498" s="139">
        <f>ROUND(I498*H498,2)</f>
        <v>0</v>
      </c>
      <c r="K498" s="140"/>
      <c r="L498" s="32"/>
      <c r="M498" s="141" t="s">
        <v>1</v>
      </c>
      <c r="N498" s="142" t="s">
        <v>43</v>
      </c>
      <c r="P498" s="143">
        <f>O498*H498</f>
        <v>0</v>
      </c>
      <c r="Q498" s="143">
        <v>0</v>
      </c>
      <c r="R498" s="143">
        <f>Q498*H498</f>
        <v>0</v>
      </c>
      <c r="S498" s="143">
        <v>2.4</v>
      </c>
      <c r="T498" s="144">
        <f>S498*H498</f>
        <v>6.3335999999999997</v>
      </c>
      <c r="AR498" s="145" t="s">
        <v>153</v>
      </c>
      <c r="AT498" s="145" t="s">
        <v>149</v>
      </c>
      <c r="AU498" s="145" t="s">
        <v>88</v>
      </c>
      <c r="AY498" s="17" t="s">
        <v>147</v>
      </c>
      <c r="BE498" s="146">
        <f>IF(N498="základní",J498,0)</f>
        <v>0</v>
      </c>
      <c r="BF498" s="146">
        <f>IF(N498="snížená",J498,0)</f>
        <v>0</v>
      </c>
      <c r="BG498" s="146">
        <f>IF(N498="zákl. přenesená",J498,0)</f>
        <v>0</v>
      </c>
      <c r="BH498" s="146">
        <f>IF(N498="sníž. přenesená",J498,0)</f>
        <v>0</v>
      </c>
      <c r="BI498" s="146">
        <f>IF(N498="nulová",J498,0)</f>
        <v>0</v>
      </c>
      <c r="BJ498" s="17" t="s">
        <v>86</v>
      </c>
      <c r="BK498" s="146">
        <f>ROUND(I498*H498,2)</f>
        <v>0</v>
      </c>
      <c r="BL498" s="17" t="s">
        <v>153</v>
      </c>
      <c r="BM498" s="145" t="s">
        <v>613</v>
      </c>
    </row>
    <row r="499" spans="2:65" s="1" customFormat="1" ht="11.25" x14ac:dyDescent="0.2">
      <c r="B499" s="32"/>
      <c r="D499" s="147" t="s">
        <v>155</v>
      </c>
      <c r="F499" s="148" t="s">
        <v>614</v>
      </c>
      <c r="I499" s="149"/>
      <c r="L499" s="32"/>
      <c r="M499" s="150"/>
      <c r="T499" s="56"/>
      <c r="AT499" s="17" t="s">
        <v>155</v>
      </c>
      <c r="AU499" s="17" t="s">
        <v>88</v>
      </c>
    </row>
    <row r="500" spans="2:65" s="12" customFormat="1" ht="11.25" x14ac:dyDescent="0.2">
      <c r="B500" s="151"/>
      <c r="D500" s="152" t="s">
        <v>157</v>
      </c>
      <c r="E500" s="153" t="s">
        <v>1</v>
      </c>
      <c r="F500" s="154" t="s">
        <v>615</v>
      </c>
      <c r="H500" s="153" t="s">
        <v>1</v>
      </c>
      <c r="I500" s="155"/>
      <c r="L500" s="151"/>
      <c r="M500" s="156"/>
      <c r="T500" s="157"/>
      <c r="AT500" s="153" t="s">
        <v>157</v>
      </c>
      <c r="AU500" s="153" t="s">
        <v>88</v>
      </c>
      <c r="AV500" s="12" t="s">
        <v>86</v>
      </c>
      <c r="AW500" s="12" t="s">
        <v>34</v>
      </c>
      <c r="AX500" s="12" t="s">
        <v>78</v>
      </c>
      <c r="AY500" s="153" t="s">
        <v>147</v>
      </c>
    </row>
    <row r="501" spans="2:65" s="13" customFormat="1" ht="11.25" x14ac:dyDescent="0.2">
      <c r="B501" s="158"/>
      <c r="D501" s="152" t="s">
        <v>157</v>
      </c>
      <c r="E501" s="159" t="s">
        <v>1</v>
      </c>
      <c r="F501" s="160" t="s">
        <v>616</v>
      </c>
      <c r="H501" s="161">
        <v>0.78800000000000003</v>
      </c>
      <c r="I501" s="162"/>
      <c r="L501" s="158"/>
      <c r="M501" s="163"/>
      <c r="T501" s="164"/>
      <c r="AT501" s="159" t="s">
        <v>157</v>
      </c>
      <c r="AU501" s="159" t="s">
        <v>88</v>
      </c>
      <c r="AV501" s="13" t="s">
        <v>88</v>
      </c>
      <c r="AW501" s="13" t="s">
        <v>34</v>
      </c>
      <c r="AX501" s="13" t="s">
        <v>78</v>
      </c>
      <c r="AY501" s="159" t="s">
        <v>147</v>
      </c>
    </row>
    <row r="502" spans="2:65" s="13" customFormat="1" ht="11.25" x14ac:dyDescent="0.2">
      <c r="B502" s="158"/>
      <c r="D502" s="152" t="s">
        <v>157</v>
      </c>
      <c r="E502" s="159" t="s">
        <v>1</v>
      </c>
      <c r="F502" s="160" t="s">
        <v>617</v>
      </c>
      <c r="H502" s="161">
        <v>0.45900000000000002</v>
      </c>
      <c r="I502" s="162"/>
      <c r="L502" s="158"/>
      <c r="M502" s="163"/>
      <c r="T502" s="164"/>
      <c r="AT502" s="159" t="s">
        <v>157</v>
      </c>
      <c r="AU502" s="159" t="s">
        <v>88</v>
      </c>
      <c r="AV502" s="13" t="s">
        <v>88</v>
      </c>
      <c r="AW502" s="13" t="s">
        <v>34</v>
      </c>
      <c r="AX502" s="13" t="s">
        <v>78</v>
      </c>
      <c r="AY502" s="159" t="s">
        <v>147</v>
      </c>
    </row>
    <row r="503" spans="2:65" s="13" customFormat="1" ht="11.25" x14ac:dyDescent="0.2">
      <c r="B503" s="158"/>
      <c r="D503" s="152" t="s">
        <v>157</v>
      </c>
      <c r="E503" s="159" t="s">
        <v>1</v>
      </c>
      <c r="F503" s="160" t="s">
        <v>618</v>
      </c>
      <c r="H503" s="161">
        <v>0.45900000000000002</v>
      </c>
      <c r="I503" s="162"/>
      <c r="L503" s="158"/>
      <c r="M503" s="163"/>
      <c r="T503" s="164"/>
      <c r="AT503" s="159" t="s">
        <v>157</v>
      </c>
      <c r="AU503" s="159" t="s">
        <v>88</v>
      </c>
      <c r="AV503" s="13" t="s">
        <v>88</v>
      </c>
      <c r="AW503" s="13" t="s">
        <v>34</v>
      </c>
      <c r="AX503" s="13" t="s">
        <v>78</v>
      </c>
      <c r="AY503" s="159" t="s">
        <v>147</v>
      </c>
    </row>
    <row r="504" spans="2:65" s="13" customFormat="1" ht="11.25" x14ac:dyDescent="0.2">
      <c r="B504" s="158"/>
      <c r="D504" s="152" t="s">
        <v>157</v>
      </c>
      <c r="E504" s="159" t="s">
        <v>1</v>
      </c>
      <c r="F504" s="160" t="s">
        <v>619</v>
      </c>
      <c r="H504" s="161">
        <v>0.45900000000000002</v>
      </c>
      <c r="I504" s="162"/>
      <c r="L504" s="158"/>
      <c r="M504" s="163"/>
      <c r="T504" s="164"/>
      <c r="AT504" s="159" t="s">
        <v>157</v>
      </c>
      <c r="AU504" s="159" t="s">
        <v>88</v>
      </c>
      <c r="AV504" s="13" t="s">
        <v>88</v>
      </c>
      <c r="AW504" s="13" t="s">
        <v>34</v>
      </c>
      <c r="AX504" s="13" t="s">
        <v>78</v>
      </c>
      <c r="AY504" s="159" t="s">
        <v>147</v>
      </c>
    </row>
    <row r="505" spans="2:65" s="13" customFormat="1" ht="11.25" x14ac:dyDescent="0.2">
      <c r="B505" s="158"/>
      <c r="D505" s="152" t="s">
        <v>157</v>
      </c>
      <c r="E505" s="159" t="s">
        <v>1</v>
      </c>
      <c r="F505" s="160" t="s">
        <v>620</v>
      </c>
      <c r="H505" s="161">
        <v>0.47399999999999998</v>
      </c>
      <c r="I505" s="162"/>
      <c r="L505" s="158"/>
      <c r="M505" s="163"/>
      <c r="T505" s="164"/>
      <c r="AT505" s="159" t="s">
        <v>157</v>
      </c>
      <c r="AU505" s="159" t="s">
        <v>88</v>
      </c>
      <c r="AV505" s="13" t="s">
        <v>88</v>
      </c>
      <c r="AW505" s="13" t="s">
        <v>34</v>
      </c>
      <c r="AX505" s="13" t="s">
        <v>78</v>
      </c>
      <c r="AY505" s="159" t="s">
        <v>147</v>
      </c>
    </row>
    <row r="506" spans="2:65" s="14" customFormat="1" ht="11.25" x14ac:dyDescent="0.2">
      <c r="B506" s="165"/>
      <c r="D506" s="152" t="s">
        <v>157</v>
      </c>
      <c r="E506" s="166" t="s">
        <v>1</v>
      </c>
      <c r="F506" s="167" t="s">
        <v>160</v>
      </c>
      <c r="H506" s="168">
        <v>2.6390000000000002</v>
      </c>
      <c r="I506" s="169"/>
      <c r="L506" s="165"/>
      <c r="M506" s="170"/>
      <c r="T506" s="171"/>
      <c r="AT506" s="166" t="s">
        <v>157</v>
      </c>
      <c r="AU506" s="166" t="s">
        <v>88</v>
      </c>
      <c r="AV506" s="14" t="s">
        <v>153</v>
      </c>
      <c r="AW506" s="14" t="s">
        <v>34</v>
      </c>
      <c r="AX506" s="14" t="s">
        <v>86</v>
      </c>
      <c r="AY506" s="166" t="s">
        <v>147</v>
      </c>
    </row>
    <row r="507" spans="2:65" s="1" customFormat="1" ht="24.2" customHeight="1" x14ac:dyDescent="0.2">
      <c r="B507" s="32"/>
      <c r="C507" s="133" t="s">
        <v>621</v>
      </c>
      <c r="D507" s="133" t="s">
        <v>149</v>
      </c>
      <c r="E507" s="134" t="s">
        <v>622</v>
      </c>
      <c r="F507" s="135" t="s">
        <v>623</v>
      </c>
      <c r="G507" s="136" t="s">
        <v>152</v>
      </c>
      <c r="H507" s="137">
        <v>2.25</v>
      </c>
      <c r="I507" s="138"/>
      <c r="J507" s="139">
        <f>ROUND(I507*H507,2)</f>
        <v>0</v>
      </c>
      <c r="K507" s="140"/>
      <c r="L507" s="32"/>
      <c r="M507" s="141" t="s">
        <v>1</v>
      </c>
      <c r="N507" s="142" t="s">
        <v>43</v>
      </c>
      <c r="P507" s="143">
        <f>O507*H507</f>
        <v>0</v>
      </c>
      <c r="Q507" s="143">
        <v>0</v>
      </c>
      <c r="R507" s="143">
        <f>Q507*H507</f>
        <v>0</v>
      </c>
      <c r="S507" s="143">
        <v>0.09</v>
      </c>
      <c r="T507" s="144">
        <f>S507*H507</f>
        <v>0.20249999999999999</v>
      </c>
      <c r="AR507" s="145" t="s">
        <v>153</v>
      </c>
      <c r="AT507" s="145" t="s">
        <v>149</v>
      </c>
      <c r="AU507" s="145" t="s">
        <v>88</v>
      </c>
      <c r="AY507" s="17" t="s">
        <v>147</v>
      </c>
      <c r="BE507" s="146">
        <f>IF(N507="základní",J507,0)</f>
        <v>0</v>
      </c>
      <c r="BF507" s="146">
        <f>IF(N507="snížená",J507,0)</f>
        <v>0</v>
      </c>
      <c r="BG507" s="146">
        <f>IF(N507="zákl. přenesená",J507,0)</f>
        <v>0</v>
      </c>
      <c r="BH507" s="146">
        <f>IF(N507="sníž. přenesená",J507,0)</f>
        <v>0</v>
      </c>
      <c r="BI507" s="146">
        <f>IF(N507="nulová",J507,0)</f>
        <v>0</v>
      </c>
      <c r="BJ507" s="17" t="s">
        <v>86</v>
      </c>
      <c r="BK507" s="146">
        <f>ROUND(I507*H507,2)</f>
        <v>0</v>
      </c>
      <c r="BL507" s="17" t="s">
        <v>153</v>
      </c>
      <c r="BM507" s="145" t="s">
        <v>624</v>
      </c>
    </row>
    <row r="508" spans="2:65" s="1" customFormat="1" ht="11.25" x14ac:dyDescent="0.2">
      <c r="B508" s="32"/>
      <c r="D508" s="147" t="s">
        <v>155</v>
      </c>
      <c r="F508" s="148" t="s">
        <v>625</v>
      </c>
      <c r="I508" s="149"/>
      <c r="L508" s="32"/>
      <c r="M508" s="150"/>
      <c r="T508" s="56"/>
      <c r="AT508" s="17" t="s">
        <v>155</v>
      </c>
      <c r="AU508" s="17" t="s">
        <v>88</v>
      </c>
    </row>
    <row r="509" spans="2:65" s="12" customFormat="1" ht="11.25" x14ac:dyDescent="0.2">
      <c r="B509" s="151"/>
      <c r="D509" s="152" t="s">
        <v>157</v>
      </c>
      <c r="E509" s="153" t="s">
        <v>1</v>
      </c>
      <c r="F509" s="154" t="s">
        <v>626</v>
      </c>
      <c r="H509" s="153" t="s">
        <v>1</v>
      </c>
      <c r="I509" s="155"/>
      <c r="L509" s="151"/>
      <c r="M509" s="156"/>
      <c r="T509" s="157"/>
      <c r="AT509" s="153" t="s">
        <v>157</v>
      </c>
      <c r="AU509" s="153" t="s">
        <v>88</v>
      </c>
      <c r="AV509" s="12" t="s">
        <v>86</v>
      </c>
      <c r="AW509" s="12" t="s">
        <v>34</v>
      </c>
      <c r="AX509" s="12" t="s">
        <v>78</v>
      </c>
      <c r="AY509" s="153" t="s">
        <v>147</v>
      </c>
    </row>
    <row r="510" spans="2:65" s="13" customFormat="1" ht="11.25" x14ac:dyDescent="0.2">
      <c r="B510" s="158"/>
      <c r="D510" s="152" t="s">
        <v>157</v>
      </c>
      <c r="E510" s="159" t="s">
        <v>1</v>
      </c>
      <c r="F510" s="160" t="s">
        <v>627</v>
      </c>
      <c r="H510" s="161">
        <v>0.45</v>
      </c>
      <c r="I510" s="162"/>
      <c r="L510" s="158"/>
      <c r="M510" s="163"/>
      <c r="T510" s="164"/>
      <c r="AT510" s="159" t="s">
        <v>157</v>
      </c>
      <c r="AU510" s="159" t="s">
        <v>88</v>
      </c>
      <c r="AV510" s="13" t="s">
        <v>88</v>
      </c>
      <c r="AW510" s="13" t="s">
        <v>34</v>
      </c>
      <c r="AX510" s="13" t="s">
        <v>78</v>
      </c>
      <c r="AY510" s="159" t="s">
        <v>147</v>
      </c>
    </row>
    <row r="511" spans="2:65" s="13" customFormat="1" ht="11.25" x14ac:dyDescent="0.2">
      <c r="B511" s="158"/>
      <c r="D511" s="152" t="s">
        <v>157</v>
      </c>
      <c r="E511" s="159" t="s">
        <v>1</v>
      </c>
      <c r="F511" s="160" t="s">
        <v>628</v>
      </c>
      <c r="H511" s="161">
        <v>1.8</v>
      </c>
      <c r="I511" s="162"/>
      <c r="L511" s="158"/>
      <c r="M511" s="163"/>
      <c r="T511" s="164"/>
      <c r="AT511" s="159" t="s">
        <v>157</v>
      </c>
      <c r="AU511" s="159" t="s">
        <v>88</v>
      </c>
      <c r="AV511" s="13" t="s">
        <v>88</v>
      </c>
      <c r="AW511" s="13" t="s">
        <v>34</v>
      </c>
      <c r="AX511" s="13" t="s">
        <v>78</v>
      </c>
      <c r="AY511" s="159" t="s">
        <v>147</v>
      </c>
    </row>
    <row r="512" spans="2:65" s="14" customFormat="1" ht="11.25" x14ac:dyDescent="0.2">
      <c r="B512" s="165"/>
      <c r="D512" s="152" t="s">
        <v>157</v>
      </c>
      <c r="E512" s="166" t="s">
        <v>1</v>
      </c>
      <c r="F512" s="167" t="s">
        <v>160</v>
      </c>
      <c r="H512" s="168">
        <v>2.25</v>
      </c>
      <c r="I512" s="169"/>
      <c r="L512" s="165"/>
      <c r="M512" s="170"/>
      <c r="T512" s="171"/>
      <c r="AT512" s="166" t="s">
        <v>157</v>
      </c>
      <c r="AU512" s="166" t="s">
        <v>88</v>
      </c>
      <c r="AV512" s="14" t="s">
        <v>153</v>
      </c>
      <c r="AW512" s="14" t="s">
        <v>34</v>
      </c>
      <c r="AX512" s="14" t="s">
        <v>86</v>
      </c>
      <c r="AY512" s="166" t="s">
        <v>147</v>
      </c>
    </row>
    <row r="513" spans="2:65" s="1" customFormat="1" ht="24.2" customHeight="1" x14ac:dyDescent="0.2">
      <c r="B513" s="32"/>
      <c r="C513" s="133" t="s">
        <v>629</v>
      </c>
      <c r="D513" s="133" t="s">
        <v>149</v>
      </c>
      <c r="E513" s="134" t="s">
        <v>630</v>
      </c>
      <c r="F513" s="135" t="s">
        <v>631</v>
      </c>
      <c r="G513" s="136" t="s">
        <v>152</v>
      </c>
      <c r="H513" s="137">
        <v>7.05</v>
      </c>
      <c r="I513" s="138"/>
      <c r="J513" s="139">
        <f>ROUND(I513*H513,2)</f>
        <v>0</v>
      </c>
      <c r="K513" s="140"/>
      <c r="L513" s="32"/>
      <c r="M513" s="141" t="s">
        <v>1</v>
      </c>
      <c r="N513" s="142" t="s">
        <v>43</v>
      </c>
      <c r="P513" s="143">
        <f>O513*H513</f>
        <v>0</v>
      </c>
      <c r="Q513" s="143">
        <v>0</v>
      </c>
      <c r="R513" s="143">
        <f>Q513*H513</f>
        <v>0</v>
      </c>
      <c r="S513" s="143">
        <v>1.2999999999999999E-2</v>
      </c>
      <c r="T513" s="144">
        <f>S513*H513</f>
        <v>9.1649999999999995E-2</v>
      </c>
      <c r="AR513" s="145" t="s">
        <v>153</v>
      </c>
      <c r="AT513" s="145" t="s">
        <v>149</v>
      </c>
      <c r="AU513" s="145" t="s">
        <v>88</v>
      </c>
      <c r="AY513" s="17" t="s">
        <v>147</v>
      </c>
      <c r="BE513" s="146">
        <f>IF(N513="základní",J513,0)</f>
        <v>0</v>
      </c>
      <c r="BF513" s="146">
        <f>IF(N513="snížená",J513,0)</f>
        <v>0</v>
      </c>
      <c r="BG513" s="146">
        <f>IF(N513="zákl. přenesená",J513,0)</f>
        <v>0</v>
      </c>
      <c r="BH513" s="146">
        <f>IF(N513="sníž. přenesená",J513,0)</f>
        <v>0</v>
      </c>
      <c r="BI513" s="146">
        <f>IF(N513="nulová",J513,0)</f>
        <v>0</v>
      </c>
      <c r="BJ513" s="17" t="s">
        <v>86</v>
      </c>
      <c r="BK513" s="146">
        <f>ROUND(I513*H513,2)</f>
        <v>0</v>
      </c>
      <c r="BL513" s="17" t="s">
        <v>153</v>
      </c>
      <c r="BM513" s="145" t="s">
        <v>632</v>
      </c>
    </row>
    <row r="514" spans="2:65" s="1" customFormat="1" ht="11.25" x14ac:dyDescent="0.2">
      <c r="B514" s="32"/>
      <c r="D514" s="147" t="s">
        <v>155</v>
      </c>
      <c r="F514" s="148" t="s">
        <v>633</v>
      </c>
      <c r="I514" s="149"/>
      <c r="L514" s="32"/>
      <c r="M514" s="150"/>
      <c r="T514" s="56"/>
      <c r="AT514" s="17" t="s">
        <v>155</v>
      </c>
      <c r="AU514" s="17" t="s">
        <v>88</v>
      </c>
    </row>
    <row r="515" spans="2:65" s="12" customFormat="1" ht="11.25" x14ac:dyDescent="0.2">
      <c r="B515" s="151"/>
      <c r="D515" s="152" t="s">
        <v>157</v>
      </c>
      <c r="E515" s="153" t="s">
        <v>1</v>
      </c>
      <c r="F515" s="154" t="s">
        <v>634</v>
      </c>
      <c r="H515" s="153" t="s">
        <v>1</v>
      </c>
      <c r="I515" s="155"/>
      <c r="L515" s="151"/>
      <c r="M515" s="156"/>
      <c r="T515" s="157"/>
      <c r="AT515" s="153" t="s">
        <v>157</v>
      </c>
      <c r="AU515" s="153" t="s">
        <v>88</v>
      </c>
      <c r="AV515" s="12" t="s">
        <v>86</v>
      </c>
      <c r="AW515" s="12" t="s">
        <v>34</v>
      </c>
      <c r="AX515" s="12" t="s">
        <v>78</v>
      </c>
      <c r="AY515" s="153" t="s">
        <v>147</v>
      </c>
    </row>
    <row r="516" spans="2:65" s="13" customFormat="1" ht="11.25" x14ac:dyDescent="0.2">
      <c r="B516" s="158"/>
      <c r="D516" s="152" t="s">
        <v>157</v>
      </c>
      <c r="E516" s="159" t="s">
        <v>1</v>
      </c>
      <c r="F516" s="160" t="s">
        <v>635</v>
      </c>
      <c r="H516" s="161">
        <v>1.05</v>
      </c>
      <c r="I516" s="162"/>
      <c r="L516" s="158"/>
      <c r="M516" s="163"/>
      <c r="T516" s="164"/>
      <c r="AT516" s="159" t="s">
        <v>157</v>
      </c>
      <c r="AU516" s="159" t="s">
        <v>88</v>
      </c>
      <c r="AV516" s="13" t="s">
        <v>88</v>
      </c>
      <c r="AW516" s="13" t="s">
        <v>34</v>
      </c>
      <c r="AX516" s="13" t="s">
        <v>78</v>
      </c>
      <c r="AY516" s="159" t="s">
        <v>147</v>
      </c>
    </row>
    <row r="517" spans="2:65" s="13" customFormat="1" ht="11.25" x14ac:dyDescent="0.2">
      <c r="B517" s="158"/>
      <c r="D517" s="152" t="s">
        <v>157</v>
      </c>
      <c r="E517" s="159" t="s">
        <v>1</v>
      </c>
      <c r="F517" s="160" t="s">
        <v>636</v>
      </c>
      <c r="H517" s="161">
        <v>6</v>
      </c>
      <c r="I517" s="162"/>
      <c r="L517" s="158"/>
      <c r="M517" s="163"/>
      <c r="T517" s="164"/>
      <c r="AT517" s="159" t="s">
        <v>157</v>
      </c>
      <c r="AU517" s="159" t="s">
        <v>88</v>
      </c>
      <c r="AV517" s="13" t="s">
        <v>88</v>
      </c>
      <c r="AW517" s="13" t="s">
        <v>34</v>
      </c>
      <c r="AX517" s="13" t="s">
        <v>78</v>
      </c>
      <c r="AY517" s="159" t="s">
        <v>147</v>
      </c>
    </row>
    <row r="518" spans="2:65" s="14" customFormat="1" ht="11.25" x14ac:dyDescent="0.2">
      <c r="B518" s="165"/>
      <c r="D518" s="152" t="s">
        <v>157</v>
      </c>
      <c r="E518" s="166" t="s">
        <v>1</v>
      </c>
      <c r="F518" s="167" t="s">
        <v>160</v>
      </c>
      <c r="H518" s="168">
        <v>7.05</v>
      </c>
      <c r="I518" s="169"/>
      <c r="L518" s="165"/>
      <c r="M518" s="170"/>
      <c r="T518" s="171"/>
      <c r="AT518" s="166" t="s">
        <v>157</v>
      </c>
      <c r="AU518" s="166" t="s">
        <v>88</v>
      </c>
      <c r="AV518" s="14" t="s">
        <v>153</v>
      </c>
      <c r="AW518" s="14" t="s">
        <v>34</v>
      </c>
      <c r="AX518" s="14" t="s">
        <v>86</v>
      </c>
      <c r="AY518" s="166" t="s">
        <v>147</v>
      </c>
    </row>
    <row r="519" spans="2:65" s="1" customFormat="1" ht="24.2" customHeight="1" x14ac:dyDescent="0.2">
      <c r="B519" s="32"/>
      <c r="C519" s="133" t="s">
        <v>637</v>
      </c>
      <c r="D519" s="133" t="s">
        <v>149</v>
      </c>
      <c r="E519" s="134" t="s">
        <v>638</v>
      </c>
      <c r="F519" s="135" t="s">
        <v>639</v>
      </c>
      <c r="G519" s="136" t="s">
        <v>152</v>
      </c>
      <c r="H519" s="137">
        <v>23.039000000000001</v>
      </c>
      <c r="I519" s="138"/>
      <c r="J519" s="139">
        <f>ROUND(I519*H519,2)</f>
        <v>0</v>
      </c>
      <c r="K519" s="140"/>
      <c r="L519" s="32"/>
      <c r="M519" s="141" t="s">
        <v>1</v>
      </c>
      <c r="N519" s="142" t="s">
        <v>43</v>
      </c>
      <c r="P519" s="143">
        <f>O519*H519</f>
        <v>0</v>
      </c>
      <c r="Q519" s="143">
        <v>0</v>
      </c>
      <c r="R519" s="143">
        <f>Q519*H519</f>
        <v>0</v>
      </c>
      <c r="S519" s="143">
        <v>1.4E-2</v>
      </c>
      <c r="T519" s="144">
        <f>S519*H519</f>
        <v>0.32254600000000005</v>
      </c>
      <c r="AR519" s="145" t="s">
        <v>153</v>
      </c>
      <c r="AT519" s="145" t="s">
        <v>149</v>
      </c>
      <c r="AU519" s="145" t="s">
        <v>88</v>
      </c>
      <c r="AY519" s="17" t="s">
        <v>147</v>
      </c>
      <c r="BE519" s="146">
        <f>IF(N519="základní",J519,0)</f>
        <v>0</v>
      </c>
      <c r="BF519" s="146">
        <f>IF(N519="snížená",J519,0)</f>
        <v>0</v>
      </c>
      <c r="BG519" s="146">
        <f>IF(N519="zákl. přenesená",J519,0)</f>
        <v>0</v>
      </c>
      <c r="BH519" s="146">
        <f>IF(N519="sníž. přenesená",J519,0)</f>
        <v>0</v>
      </c>
      <c r="BI519" s="146">
        <f>IF(N519="nulová",J519,0)</f>
        <v>0</v>
      </c>
      <c r="BJ519" s="17" t="s">
        <v>86</v>
      </c>
      <c r="BK519" s="146">
        <f>ROUND(I519*H519,2)</f>
        <v>0</v>
      </c>
      <c r="BL519" s="17" t="s">
        <v>153</v>
      </c>
      <c r="BM519" s="145" t="s">
        <v>640</v>
      </c>
    </row>
    <row r="520" spans="2:65" s="1" customFormat="1" ht="11.25" x14ac:dyDescent="0.2">
      <c r="B520" s="32"/>
      <c r="D520" s="147" t="s">
        <v>155</v>
      </c>
      <c r="F520" s="148" t="s">
        <v>641</v>
      </c>
      <c r="I520" s="149"/>
      <c r="L520" s="32"/>
      <c r="M520" s="150"/>
      <c r="T520" s="56"/>
      <c r="AT520" s="17" t="s">
        <v>155</v>
      </c>
      <c r="AU520" s="17" t="s">
        <v>88</v>
      </c>
    </row>
    <row r="521" spans="2:65" s="13" customFormat="1" ht="11.25" x14ac:dyDescent="0.2">
      <c r="B521" s="158"/>
      <c r="D521" s="152" t="s">
        <v>157</v>
      </c>
      <c r="E521" s="159" t="s">
        <v>1</v>
      </c>
      <c r="F521" s="160" t="s">
        <v>642</v>
      </c>
      <c r="H521" s="161">
        <v>32.939</v>
      </c>
      <c r="I521" s="162"/>
      <c r="L521" s="158"/>
      <c r="M521" s="163"/>
      <c r="T521" s="164"/>
      <c r="AT521" s="159" t="s">
        <v>157</v>
      </c>
      <c r="AU521" s="159" t="s">
        <v>88</v>
      </c>
      <c r="AV521" s="13" t="s">
        <v>88</v>
      </c>
      <c r="AW521" s="13" t="s">
        <v>34</v>
      </c>
      <c r="AX521" s="13" t="s">
        <v>78</v>
      </c>
      <c r="AY521" s="159" t="s">
        <v>147</v>
      </c>
    </row>
    <row r="522" spans="2:65" s="13" customFormat="1" ht="11.25" x14ac:dyDescent="0.2">
      <c r="B522" s="158"/>
      <c r="D522" s="152" t="s">
        <v>157</v>
      </c>
      <c r="E522" s="159" t="s">
        <v>1</v>
      </c>
      <c r="F522" s="160" t="s">
        <v>643</v>
      </c>
      <c r="H522" s="161">
        <v>-0.9</v>
      </c>
      <c r="I522" s="162"/>
      <c r="L522" s="158"/>
      <c r="M522" s="163"/>
      <c r="T522" s="164"/>
      <c r="AT522" s="159" t="s">
        <v>157</v>
      </c>
      <c r="AU522" s="159" t="s">
        <v>88</v>
      </c>
      <c r="AV522" s="13" t="s">
        <v>88</v>
      </c>
      <c r="AW522" s="13" t="s">
        <v>34</v>
      </c>
      <c r="AX522" s="13" t="s">
        <v>78</v>
      </c>
      <c r="AY522" s="159" t="s">
        <v>147</v>
      </c>
    </row>
    <row r="523" spans="2:65" s="13" customFormat="1" ht="11.25" x14ac:dyDescent="0.2">
      <c r="B523" s="158"/>
      <c r="D523" s="152" t="s">
        <v>157</v>
      </c>
      <c r="E523" s="159" t="s">
        <v>1</v>
      </c>
      <c r="F523" s="160" t="s">
        <v>644</v>
      </c>
      <c r="H523" s="161">
        <v>-9</v>
      </c>
      <c r="I523" s="162"/>
      <c r="L523" s="158"/>
      <c r="M523" s="163"/>
      <c r="T523" s="164"/>
      <c r="AT523" s="159" t="s">
        <v>157</v>
      </c>
      <c r="AU523" s="159" t="s">
        <v>88</v>
      </c>
      <c r="AV523" s="13" t="s">
        <v>88</v>
      </c>
      <c r="AW523" s="13" t="s">
        <v>34</v>
      </c>
      <c r="AX523" s="13" t="s">
        <v>78</v>
      </c>
      <c r="AY523" s="159" t="s">
        <v>147</v>
      </c>
    </row>
    <row r="524" spans="2:65" s="14" customFormat="1" ht="11.25" x14ac:dyDescent="0.2">
      <c r="B524" s="165"/>
      <c r="D524" s="152" t="s">
        <v>157</v>
      </c>
      <c r="E524" s="166" t="s">
        <v>1</v>
      </c>
      <c r="F524" s="167" t="s">
        <v>160</v>
      </c>
      <c r="H524" s="168">
        <v>23.039000000000001</v>
      </c>
      <c r="I524" s="169"/>
      <c r="L524" s="165"/>
      <c r="M524" s="170"/>
      <c r="T524" s="171"/>
      <c r="AT524" s="166" t="s">
        <v>157</v>
      </c>
      <c r="AU524" s="166" t="s">
        <v>88</v>
      </c>
      <c r="AV524" s="14" t="s">
        <v>153</v>
      </c>
      <c r="AW524" s="14" t="s">
        <v>34</v>
      </c>
      <c r="AX524" s="14" t="s">
        <v>86</v>
      </c>
      <c r="AY524" s="166" t="s">
        <v>147</v>
      </c>
    </row>
    <row r="525" spans="2:65" s="1" customFormat="1" ht="24.2" customHeight="1" x14ac:dyDescent="0.2">
      <c r="B525" s="32"/>
      <c r="C525" s="133" t="s">
        <v>645</v>
      </c>
      <c r="D525" s="133" t="s">
        <v>149</v>
      </c>
      <c r="E525" s="134" t="s">
        <v>646</v>
      </c>
      <c r="F525" s="135" t="s">
        <v>647</v>
      </c>
      <c r="G525" s="136" t="s">
        <v>152</v>
      </c>
      <c r="H525" s="137">
        <v>0.35699999999999998</v>
      </c>
      <c r="I525" s="138"/>
      <c r="J525" s="139">
        <f>ROUND(I525*H525,2)</f>
        <v>0</v>
      </c>
      <c r="K525" s="140"/>
      <c r="L525" s="32"/>
      <c r="M525" s="141" t="s">
        <v>1</v>
      </c>
      <c r="N525" s="142" t="s">
        <v>43</v>
      </c>
      <c r="P525" s="143">
        <f>O525*H525</f>
        <v>0</v>
      </c>
      <c r="Q525" s="143">
        <v>0</v>
      </c>
      <c r="R525" s="143">
        <f>Q525*H525</f>
        <v>0</v>
      </c>
      <c r="S525" s="143">
        <v>0.25</v>
      </c>
      <c r="T525" s="144">
        <f>S525*H525</f>
        <v>8.9249999999999996E-2</v>
      </c>
      <c r="AR525" s="145" t="s">
        <v>153</v>
      </c>
      <c r="AT525" s="145" t="s">
        <v>149</v>
      </c>
      <c r="AU525" s="145" t="s">
        <v>88</v>
      </c>
      <c r="AY525" s="17" t="s">
        <v>147</v>
      </c>
      <c r="BE525" s="146">
        <f>IF(N525="základní",J525,0)</f>
        <v>0</v>
      </c>
      <c r="BF525" s="146">
        <f>IF(N525="snížená",J525,0)</f>
        <v>0</v>
      </c>
      <c r="BG525" s="146">
        <f>IF(N525="zákl. přenesená",J525,0)</f>
        <v>0</v>
      </c>
      <c r="BH525" s="146">
        <f>IF(N525="sníž. přenesená",J525,0)</f>
        <v>0</v>
      </c>
      <c r="BI525" s="146">
        <f>IF(N525="nulová",J525,0)</f>
        <v>0</v>
      </c>
      <c r="BJ525" s="17" t="s">
        <v>86</v>
      </c>
      <c r="BK525" s="146">
        <f>ROUND(I525*H525,2)</f>
        <v>0</v>
      </c>
      <c r="BL525" s="17" t="s">
        <v>153</v>
      </c>
      <c r="BM525" s="145" t="s">
        <v>648</v>
      </c>
    </row>
    <row r="526" spans="2:65" s="1" customFormat="1" ht="11.25" x14ac:dyDescent="0.2">
      <c r="B526" s="32"/>
      <c r="D526" s="147" t="s">
        <v>155</v>
      </c>
      <c r="F526" s="148" t="s">
        <v>649</v>
      </c>
      <c r="I526" s="149"/>
      <c r="L526" s="32"/>
      <c r="M526" s="150"/>
      <c r="T526" s="56"/>
      <c r="AT526" s="17" t="s">
        <v>155</v>
      </c>
      <c r="AU526" s="17" t="s">
        <v>88</v>
      </c>
    </row>
    <row r="527" spans="2:65" s="12" customFormat="1" ht="11.25" x14ac:dyDescent="0.2">
      <c r="B527" s="151"/>
      <c r="D527" s="152" t="s">
        <v>157</v>
      </c>
      <c r="E527" s="153" t="s">
        <v>1</v>
      </c>
      <c r="F527" s="154" t="s">
        <v>439</v>
      </c>
      <c r="H527" s="153" t="s">
        <v>1</v>
      </c>
      <c r="I527" s="155"/>
      <c r="L527" s="151"/>
      <c r="M527" s="156"/>
      <c r="T527" s="157"/>
      <c r="AT527" s="153" t="s">
        <v>157</v>
      </c>
      <c r="AU527" s="153" t="s">
        <v>88</v>
      </c>
      <c r="AV527" s="12" t="s">
        <v>86</v>
      </c>
      <c r="AW527" s="12" t="s">
        <v>34</v>
      </c>
      <c r="AX527" s="12" t="s">
        <v>78</v>
      </c>
      <c r="AY527" s="153" t="s">
        <v>147</v>
      </c>
    </row>
    <row r="528" spans="2:65" s="12" customFormat="1" ht="22.5" x14ac:dyDescent="0.2">
      <c r="B528" s="151"/>
      <c r="D528" s="152" t="s">
        <v>157</v>
      </c>
      <c r="E528" s="153" t="s">
        <v>1</v>
      </c>
      <c r="F528" s="154" t="s">
        <v>650</v>
      </c>
      <c r="H528" s="153" t="s">
        <v>1</v>
      </c>
      <c r="I528" s="155"/>
      <c r="L528" s="151"/>
      <c r="M528" s="156"/>
      <c r="T528" s="157"/>
      <c r="AT528" s="153" t="s">
        <v>157</v>
      </c>
      <c r="AU528" s="153" t="s">
        <v>88</v>
      </c>
      <c r="AV528" s="12" t="s">
        <v>86</v>
      </c>
      <c r="AW528" s="12" t="s">
        <v>34</v>
      </c>
      <c r="AX528" s="12" t="s">
        <v>78</v>
      </c>
      <c r="AY528" s="153" t="s">
        <v>147</v>
      </c>
    </row>
    <row r="529" spans="2:65" s="13" customFormat="1" ht="11.25" x14ac:dyDescent="0.2">
      <c r="B529" s="158"/>
      <c r="D529" s="152" t="s">
        <v>157</v>
      </c>
      <c r="E529" s="159" t="s">
        <v>1</v>
      </c>
      <c r="F529" s="160" t="s">
        <v>651</v>
      </c>
      <c r="H529" s="161">
        <v>0.35699999999999998</v>
      </c>
      <c r="I529" s="162"/>
      <c r="L529" s="158"/>
      <c r="M529" s="163"/>
      <c r="T529" s="164"/>
      <c r="AT529" s="159" t="s">
        <v>157</v>
      </c>
      <c r="AU529" s="159" t="s">
        <v>88</v>
      </c>
      <c r="AV529" s="13" t="s">
        <v>88</v>
      </c>
      <c r="AW529" s="13" t="s">
        <v>34</v>
      </c>
      <c r="AX529" s="13" t="s">
        <v>78</v>
      </c>
      <c r="AY529" s="159" t="s">
        <v>147</v>
      </c>
    </row>
    <row r="530" spans="2:65" s="14" customFormat="1" ht="11.25" x14ac:dyDescent="0.2">
      <c r="B530" s="165"/>
      <c r="D530" s="152" t="s">
        <v>157</v>
      </c>
      <c r="E530" s="166" t="s">
        <v>1</v>
      </c>
      <c r="F530" s="167" t="s">
        <v>160</v>
      </c>
      <c r="H530" s="168">
        <v>0.35699999999999998</v>
      </c>
      <c r="I530" s="169"/>
      <c r="L530" s="165"/>
      <c r="M530" s="170"/>
      <c r="T530" s="171"/>
      <c r="AT530" s="166" t="s">
        <v>157</v>
      </c>
      <c r="AU530" s="166" t="s">
        <v>88</v>
      </c>
      <c r="AV530" s="14" t="s">
        <v>153</v>
      </c>
      <c r="AW530" s="14" t="s">
        <v>34</v>
      </c>
      <c r="AX530" s="14" t="s">
        <v>86</v>
      </c>
      <c r="AY530" s="166" t="s">
        <v>147</v>
      </c>
    </row>
    <row r="531" spans="2:65" s="1" customFormat="1" ht="24.2" customHeight="1" x14ac:dyDescent="0.2">
      <c r="B531" s="32"/>
      <c r="C531" s="133" t="s">
        <v>652</v>
      </c>
      <c r="D531" s="133" t="s">
        <v>149</v>
      </c>
      <c r="E531" s="134" t="s">
        <v>653</v>
      </c>
      <c r="F531" s="135" t="s">
        <v>654</v>
      </c>
      <c r="G531" s="136" t="s">
        <v>152</v>
      </c>
      <c r="H531" s="137">
        <v>3.96</v>
      </c>
      <c r="I531" s="138"/>
      <c r="J531" s="139">
        <f>ROUND(I531*H531,2)</f>
        <v>0</v>
      </c>
      <c r="K531" s="140"/>
      <c r="L531" s="32"/>
      <c r="M531" s="141" t="s">
        <v>1</v>
      </c>
      <c r="N531" s="142" t="s">
        <v>43</v>
      </c>
      <c r="P531" s="143">
        <f>O531*H531</f>
        <v>0</v>
      </c>
      <c r="Q531" s="143">
        <v>0</v>
      </c>
      <c r="R531" s="143">
        <f>Q531*H531</f>
        <v>0</v>
      </c>
      <c r="S531" s="143">
        <v>1.7000000000000001E-2</v>
      </c>
      <c r="T531" s="144">
        <f>S531*H531</f>
        <v>6.7320000000000005E-2</v>
      </c>
      <c r="AR531" s="145" t="s">
        <v>153</v>
      </c>
      <c r="AT531" s="145" t="s">
        <v>149</v>
      </c>
      <c r="AU531" s="145" t="s">
        <v>88</v>
      </c>
      <c r="AY531" s="17" t="s">
        <v>147</v>
      </c>
      <c r="BE531" s="146">
        <f>IF(N531="základní",J531,0)</f>
        <v>0</v>
      </c>
      <c r="BF531" s="146">
        <f>IF(N531="snížená",J531,0)</f>
        <v>0</v>
      </c>
      <c r="BG531" s="146">
        <f>IF(N531="zákl. přenesená",J531,0)</f>
        <v>0</v>
      </c>
      <c r="BH531" s="146">
        <f>IF(N531="sníž. přenesená",J531,0)</f>
        <v>0</v>
      </c>
      <c r="BI531" s="146">
        <f>IF(N531="nulová",J531,0)</f>
        <v>0</v>
      </c>
      <c r="BJ531" s="17" t="s">
        <v>86</v>
      </c>
      <c r="BK531" s="146">
        <f>ROUND(I531*H531,2)</f>
        <v>0</v>
      </c>
      <c r="BL531" s="17" t="s">
        <v>153</v>
      </c>
      <c r="BM531" s="145" t="s">
        <v>655</v>
      </c>
    </row>
    <row r="532" spans="2:65" s="1" customFormat="1" ht="11.25" x14ac:dyDescent="0.2">
      <c r="B532" s="32"/>
      <c r="D532" s="147" t="s">
        <v>155</v>
      </c>
      <c r="F532" s="148" t="s">
        <v>656</v>
      </c>
      <c r="I532" s="149"/>
      <c r="L532" s="32"/>
      <c r="M532" s="150"/>
      <c r="T532" s="56"/>
      <c r="AT532" s="17" t="s">
        <v>155</v>
      </c>
      <c r="AU532" s="17" t="s">
        <v>88</v>
      </c>
    </row>
    <row r="533" spans="2:65" s="12" customFormat="1" ht="11.25" x14ac:dyDescent="0.2">
      <c r="B533" s="151"/>
      <c r="D533" s="152" t="s">
        <v>157</v>
      </c>
      <c r="E533" s="153" t="s">
        <v>1</v>
      </c>
      <c r="F533" s="154" t="s">
        <v>434</v>
      </c>
      <c r="H533" s="153" t="s">
        <v>1</v>
      </c>
      <c r="I533" s="155"/>
      <c r="L533" s="151"/>
      <c r="M533" s="156"/>
      <c r="T533" s="157"/>
      <c r="AT533" s="153" t="s">
        <v>157</v>
      </c>
      <c r="AU533" s="153" t="s">
        <v>88</v>
      </c>
      <c r="AV533" s="12" t="s">
        <v>86</v>
      </c>
      <c r="AW533" s="12" t="s">
        <v>34</v>
      </c>
      <c r="AX533" s="12" t="s">
        <v>78</v>
      </c>
      <c r="AY533" s="153" t="s">
        <v>147</v>
      </c>
    </row>
    <row r="534" spans="2:65" s="13" customFormat="1" ht="11.25" x14ac:dyDescent="0.2">
      <c r="B534" s="158"/>
      <c r="D534" s="152" t="s">
        <v>157</v>
      </c>
      <c r="E534" s="159" t="s">
        <v>1</v>
      </c>
      <c r="F534" s="160" t="s">
        <v>657</v>
      </c>
      <c r="H534" s="161">
        <v>3.96</v>
      </c>
      <c r="I534" s="162"/>
      <c r="L534" s="158"/>
      <c r="M534" s="163"/>
      <c r="T534" s="164"/>
      <c r="AT534" s="159" t="s">
        <v>157</v>
      </c>
      <c r="AU534" s="159" t="s">
        <v>88</v>
      </c>
      <c r="AV534" s="13" t="s">
        <v>88</v>
      </c>
      <c r="AW534" s="13" t="s">
        <v>34</v>
      </c>
      <c r="AX534" s="13" t="s">
        <v>78</v>
      </c>
      <c r="AY534" s="159" t="s">
        <v>147</v>
      </c>
    </row>
    <row r="535" spans="2:65" s="14" customFormat="1" ht="11.25" x14ac:dyDescent="0.2">
      <c r="B535" s="165"/>
      <c r="D535" s="152" t="s">
        <v>157</v>
      </c>
      <c r="E535" s="166" t="s">
        <v>1</v>
      </c>
      <c r="F535" s="167" t="s">
        <v>160</v>
      </c>
      <c r="H535" s="168">
        <v>3.96</v>
      </c>
      <c r="I535" s="169"/>
      <c r="L535" s="165"/>
      <c r="M535" s="170"/>
      <c r="T535" s="171"/>
      <c r="AT535" s="166" t="s">
        <v>157</v>
      </c>
      <c r="AU535" s="166" t="s">
        <v>88</v>
      </c>
      <c r="AV535" s="14" t="s">
        <v>153</v>
      </c>
      <c r="AW535" s="14" t="s">
        <v>34</v>
      </c>
      <c r="AX535" s="14" t="s">
        <v>86</v>
      </c>
      <c r="AY535" s="166" t="s">
        <v>147</v>
      </c>
    </row>
    <row r="536" spans="2:65" s="1" customFormat="1" ht="21.75" customHeight="1" x14ac:dyDescent="0.2">
      <c r="B536" s="32"/>
      <c r="C536" s="133" t="s">
        <v>658</v>
      </c>
      <c r="D536" s="133" t="s">
        <v>149</v>
      </c>
      <c r="E536" s="134" t="s">
        <v>659</v>
      </c>
      <c r="F536" s="135" t="s">
        <v>660</v>
      </c>
      <c r="G536" s="136" t="s">
        <v>152</v>
      </c>
      <c r="H536" s="137">
        <v>3.2</v>
      </c>
      <c r="I536" s="138"/>
      <c r="J536" s="139">
        <f>ROUND(I536*H536,2)</f>
        <v>0</v>
      </c>
      <c r="K536" s="140"/>
      <c r="L536" s="32"/>
      <c r="M536" s="141" t="s">
        <v>1</v>
      </c>
      <c r="N536" s="142" t="s">
        <v>43</v>
      </c>
      <c r="P536" s="143">
        <f>O536*H536</f>
        <v>0</v>
      </c>
      <c r="Q536" s="143">
        <v>0</v>
      </c>
      <c r="R536" s="143">
        <f>Q536*H536</f>
        <v>0</v>
      </c>
      <c r="S536" s="143">
        <v>7.5999999999999998E-2</v>
      </c>
      <c r="T536" s="144">
        <f>S536*H536</f>
        <v>0.2432</v>
      </c>
      <c r="AR536" s="145" t="s">
        <v>153</v>
      </c>
      <c r="AT536" s="145" t="s">
        <v>149</v>
      </c>
      <c r="AU536" s="145" t="s">
        <v>88</v>
      </c>
      <c r="AY536" s="17" t="s">
        <v>147</v>
      </c>
      <c r="BE536" s="146">
        <f>IF(N536="základní",J536,0)</f>
        <v>0</v>
      </c>
      <c r="BF536" s="146">
        <f>IF(N536="snížená",J536,0)</f>
        <v>0</v>
      </c>
      <c r="BG536" s="146">
        <f>IF(N536="zákl. přenesená",J536,0)</f>
        <v>0</v>
      </c>
      <c r="BH536" s="146">
        <f>IF(N536="sníž. přenesená",J536,0)</f>
        <v>0</v>
      </c>
      <c r="BI536" s="146">
        <f>IF(N536="nulová",J536,0)</f>
        <v>0</v>
      </c>
      <c r="BJ536" s="17" t="s">
        <v>86</v>
      </c>
      <c r="BK536" s="146">
        <f>ROUND(I536*H536,2)</f>
        <v>0</v>
      </c>
      <c r="BL536" s="17" t="s">
        <v>153</v>
      </c>
      <c r="BM536" s="145" t="s">
        <v>661</v>
      </c>
    </row>
    <row r="537" spans="2:65" s="1" customFormat="1" ht="11.25" x14ac:dyDescent="0.2">
      <c r="B537" s="32"/>
      <c r="D537" s="147" t="s">
        <v>155</v>
      </c>
      <c r="F537" s="148" t="s">
        <v>662</v>
      </c>
      <c r="I537" s="149"/>
      <c r="L537" s="32"/>
      <c r="M537" s="150"/>
      <c r="T537" s="56"/>
      <c r="AT537" s="17" t="s">
        <v>155</v>
      </c>
      <c r="AU537" s="17" t="s">
        <v>88</v>
      </c>
    </row>
    <row r="538" spans="2:65" s="13" customFormat="1" ht="11.25" x14ac:dyDescent="0.2">
      <c r="B538" s="158"/>
      <c r="D538" s="152" t="s">
        <v>157</v>
      </c>
      <c r="E538" s="159" t="s">
        <v>1</v>
      </c>
      <c r="F538" s="160" t="s">
        <v>663</v>
      </c>
      <c r="H538" s="161">
        <v>3.2</v>
      </c>
      <c r="I538" s="162"/>
      <c r="L538" s="158"/>
      <c r="M538" s="163"/>
      <c r="T538" s="164"/>
      <c r="AT538" s="159" t="s">
        <v>157</v>
      </c>
      <c r="AU538" s="159" t="s">
        <v>88</v>
      </c>
      <c r="AV538" s="13" t="s">
        <v>88</v>
      </c>
      <c r="AW538" s="13" t="s">
        <v>34</v>
      </c>
      <c r="AX538" s="13" t="s">
        <v>78</v>
      </c>
      <c r="AY538" s="159" t="s">
        <v>147</v>
      </c>
    </row>
    <row r="539" spans="2:65" s="14" customFormat="1" ht="11.25" x14ac:dyDescent="0.2">
      <c r="B539" s="165"/>
      <c r="D539" s="152" t="s">
        <v>157</v>
      </c>
      <c r="E539" s="166" t="s">
        <v>1</v>
      </c>
      <c r="F539" s="167" t="s">
        <v>160</v>
      </c>
      <c r="H539" s="168">
        <v>3.2</v>
      </c>
      <c r="I539" s="169"/>
      <c r="L539" s="165"/>
      <c r="M539" s="170"/>
      <c r="T539" s="171"/>
      <c r="AT539" s="166" t="s">
        <v>157</v>
      </c>
      <c r="AU539" s="166" t="s">
        <v>88</v>
      </c>
      <c r="AV539" s="14" t="s">
        <v>153</v>
      </c>
      <c r="AW539" s="14" t="s">
        <v>34</v>
      </c>
      <c r="AX539" s="14" t="s">
        <v>86</v>
      </c>
      <c r="AY539" s="166" t="s">
        <v>147</v>
      </c>
    </row>
    <row r="540" spans="2:65" s="1" customFormat="1" ht="24.2" customHeight="1" x14ac:dyDescent="0.2">
      <c r="B540" s="32"/>
      <c r="C540" s="133" t="s">
        <v>664</v>
      </c>
      <c r="D540" s="133" t="s">
        <v>149</v>
      </c>
      <c r="E540" s="134" t="s">
        <v>665</v>
      </c>
      <c r="F540" s="135" t="s">
        <v>666</v>
      </c>
      <c r="G540" s="136" t="s">
        <v>152</v>
      </c>
      <c r="H540" s="137">
        <v>0.9</v>
      </c>
      <c r="I540" s="138"/>
      <c r="J540" s="139">
        <f>ROUND(I540*H540,2)</f>
        <v>0</v>
      </c>
      <c r="K540" s="140"/>
      <c r="L540" s="32"/>
      <c r="M540" s="141" t="s">
        <v>1</v>
      </c>
      <c r="N540" s="142" t="s">
        <v>43</v>
      </c>
      <c r="P540" s="143">
        <f>O540*H540</f>
        <v>0</v>
      </c>
      <c r="Q540" s="143">
        <v>0</v>
      </c>
      <c r="R540" s="143">
        <f>Q540*H540</f>
        <v>0</v>
      </c>
      <c r="S540" s="143">
        <v>7.2999999999999995E-2</v>
      </c>
      <c r="T540" s="144">
        <f>S540*H540</f>
        <v>6.5699999999999995E-2</v>
      </c>
      <c r="AR540" s="145" t="s">
        <v>153</v>
      </c>
      <c r="AT540" s="145" t="s">
        <v>149</v>
      </c>
      <c r="AU540" s="145" t="s">
        <v>88</v>
      </c>
      <c r="AY540" s="17" t="s">
        <v>147</v>
      </c>
      <c r="BE540" s="146">
        <f>IF(N540="základní",J540,0)</f>
        <v>0</v>
      </c>
      <c r="BF540" s="146">
        <f>IF(N540="snížená",J540,0)</f>
        <v>0</v>
      </c>
      <c r="BG540" s="146">
        <f>IF(N540="zákl. přenesená",J540,0)</f>
        <v>0</v>
      </c>
      <c r="BH540" s="146">
        <f>IF(N540="sníž. přenesená",J540,0)</f>
        <v>0</v>
      </c>
      <c r="BI540" s="146">
        <f>IF(N540="nulová",J540,0)</f>
        <v>0</v>
      </c>
      <c r="BJ540" s="17" t="s">
        <v>86</v>
      </c>
      <c r="BK540" s="146">
        <f>ROUND(I540*H540,2)</f>
        <v>0</v>
      </c>
      <c r="BL540" s="17" t="s">
        <v>153</v>
      </c>
      <c r="BM540" s="145" t="s">
        <v>667</v>
      </c>
    </row>
    <row r="541" spans="2:65" s="1" customFormat="1" ht="11.25" x14ac:dyDescent="0.2">
      <c r="B541" s="32"/>
      <c r="D541" s="147" t="s">
        <v>155</v>
      </c>
      <c r="F541" s="148" t="s">
        <v>668</v>
      </c>
      <c r="I541" s="149"/>
      <c r="L541" s="32"/>
      <c r="M541" s="150"/>
      <c r="T541" s="56"/>
      <c r="AT541" s="17" t="s">
        <v>155</v>
      </c>
      <c r="AU541" s="17" t="s">
        <v>88</v>
      </c>
    </row>
    <row r="542" spans="2:65" s="12" customFormat="1" ht="11.25" x14ac:dyDescent="0.2">
      <c r="B542" s="151"/>
      <c r="D542" s="152" t="s">
        <v>157</v>
      </c>
      <c r="E542" s="153" t="s">
        <v>1</v>
      </c>
      <c r="F542" s="154" t="s">
        <v>432</v>
      </c>
      <c r="H542" s="153" t="s">
        <v>1</v>
      </c>
      <c r="I542" s="155"/>
      <c r="L542" s="151"/>
      <c r="M542" s="156"/>
      <c r="T542" s="157"/>
      <c r="AT542" s="153" t="s">
        <v>157</v>
      </c>
      <c r="AU542" s="153" t="s">
        <v>88</v>
      </c>
      <c r="AV542" s="12" t="s">
        <v>86</v>
      </c>
      <c r="AW542" s="12" t="s">
        <v>34</v>
      </c>
      <c r="AX542" s="12" t="s">
        <v>78</v>
      </c>
      <c r="AY542" s="153" t="s">
        <v>147</v>
      </c>
    </row>
    <row r="543" spans="2:65" s="13" customFormat="1" ht="11.25" x14ac:dyDescent="0.2">
      <c r="B543" s="158"/>
      <c r="D543" s="152" t="s">
        <v>157</v>
      </c>
      <c r="E543" s="159" t="s">
        <v>1</v>
      </c>
      <c r="F543" s="160" t="s">
        <v>669</v>
      </c>
      <c r="H543" s="161">
        <v>0.9</v>
      </c>
      <c r="I543" s="162"/>
      <c r="L543" s="158"/>
      <c r="M543" s="163"/>
      <c r="T543" s="164"/>
      <c r="AT543" s="159" t="s">
        <v>157</v>
      </c>
      <c r="AU543" s="159" t="s">
        <v>88</v>
      </c>
      <c r="AV543" s="13" t="s">
        <v>88</v>
      </c>
      <c r="AW543" s="13" t="s">
        <v>34</v>
      </c>
      <c r="AX543" s="13" t="s">
        <v>78</v>
      </c>
      <c r="AY543" s="159" t="s">
        <v>147</v>
      </c>
    </row>
    <row r="544" spans="2:65" s="14" customFormat="1" ht="11.25" x14ac:dyDescent="0.2">
      <c r="B544" s="165"/>
      <c r="D544" s="152" t="s">
        <v>157</v>
      </c>
      <c r="E544" s="166" t="s">
        <v>1</v>
      </c>
      <c r="F544" s="167" t="s">
        <v>160</v>
      </c>
      <c r="H544" s="168">
        <v>0.9</v>
      </c>
      <c r="I544" s="169"/>
      <c r="L544" s="165"/>
      <c r="M544" s="170"/>
      <c r="T544" s="171"/>
      <c r="AT544" s="166" t="s">
        <v>157</v>
      </c>
      <c r="AU544" s="166" t="s">
        <v>88</v>
      </c>
      <c r="AV544" s="14" t="s">
        <v>153</v>
      </c>
      <c r="AW544" s="14" t="s">
        <v>34</v>
      </c>
      <c r="AX544" s="14" t="s">
        <v>86</v>
      </c>
      <c r="AY544" s="166" t="s">
        <v>147</v>
      </c>
    </row>
    <row r="545" spans="2:65" s="1" customFormat="1" ht="24.2" customHeight="1" x14ac:dyDescent="0.2">
      <c r="B545" s="32"/>
      <c r="C545" s="133" t="s">
        <v>670</v>
      </c>
      <c r="D545" s="133" t="s">
        <v>149</v>
      </c>
      <c r="E545" s="134" t="s">
        <v>671</v>
      </c>
      <c r="F545" s="135" t="s">
        <v>672</v>
      </c>
      <c r="G545" s="136" t="s">
        <v>152</v>
      </c>
      <c r="H545" s="137">
        <v>9</v>
      </c>
      <c r="I545" s="138"/>
      <c r="J545" s="139">
        <f>ROUND(I545*H545,2)</f>
        <v>0</v>
      </c>
      <c r="K545" s="140"/>
      <c r="L545" s="32"/>
      <c r="M545" s="141" t="s">
        <v>1</v>
      </c>
      <c r="N545" s="142" t="s">
        <v>43</v>
      </c>
      <c r="P545" s="143">
        <f>O545*H545</f>
        <v>0</v>
      </c>
      <c r="Q545" s="143">
        <v>0</v>
      </c>
      <c r="R545" s="143">
        <f>Q545*H545</f>
        <v>0</v>
      </c>
      <c r="S545" s="143">
        <v>5.0999999999999997E-2</v>
      </c>
      <c r="T545" s="144">
        <f>S545*H545</f>
        <v>0.45899999999999996</v>
      </c>
      <c r="AR545" s="145" t="s">
        <v>153</v>
      </c>
      <c r="AT545" s="145" t="s">
        <v>149</v>
      </c>
      <c r="AU545" s="145" t="s">
        <v>88</v>
      </c>
      <c r="AY545" s="17" t="s">
        <v>147</v>
      </c>
      <c r="BE545" s="146">
        <f>IF(N545="základní",J545,0)</f>
        <v>0</v>
      </c>
      <c r="BF545" s="146">
        <f>IF(N545="snížená",J545,0)</f>
        <v>0</v>
      </c>
      <c r="BG545" s="146">
        <f>IF(N545="zákl. přenesená",J545,0)</f>
        <v>0</v>
      </c>
      <c r="BH545" s="146">
        <f>IF(N545="sníž. přenesená",J545,0)</f>
        <v>0</v>
      </c>
      <c r="BI545" s="146">
        <f>IF(N545="nulová",J545,0)</f>
        <v>0</v>
      </c>
      <c r="BJ545" s="17" t="s">
        <v>86</v>
      </c>
      <c r="BK545" s="146">
        <f>ROUND(I545*H545,2)</f>
        <v>0</v>
      </c>
      <c r="BL545" s="17" t="s">
        <v>153</v>
      </c>
      <c r="BM545" s="145" t="s">
        <v>673</v>
      </c>
    </row>
    <row r="546" spans="2:65" s="1" customFormat="1" ht="11.25" x14ac:dyDescent="0.2">
      <c r="B546" s="32"/>
      <c r="D546" s="147" t="s">
        <v>155</v>
      </c>
      <c r="F546" s="148" t="s">
        <v>674</v>
      </c>
      <c r="I546" s="149"/>
      <c r="L546" s="32"/>
      <c r="M546" s="150"/>
      <c r="T546" s="56"/>
      <c r="AT546" s="17" t="s">
        <v>155</v>
      </c>
      <c r="AU546" s="17" t="s">
        <v>88</v>
      </c>
    </row>
    <row r="547" spans="2:65" s="12" customFormat="1" ht="11.25" x14ac:dyDescent="0.2">
      <c r="B547" s="151"/>
      <c r="D547" s="152" t="s">
        <v>157</v>
      </c>
      <c r="E547" s="153" t="s">
        <v>1</v>
      </c>
      <c r="F547" s="154" t="s">
        <v>675</v>
      </c>
      <c r="H547" s="153" t="s">
        <v>1</v>
      </c>
      <c r="I547" s="155"/>
      <c r="L547" s="151"/>
      <c r="M547" s="156"/>
      <c r="T547" s="157"/>
      <c r="AT547" s="153" t="s">
        <v>157</v>
      </c>
      <c r="AU547" s="153" t="s">
        <v>88</v>
      </c>
      <c r="AV547" s="12" t="s">
        <v>86</v>
      </c>
      <c r="AW547" s="12" t="s">
        <v>34</v>
      </c>
      <c r="AX547" s="12" t="s">
        <v>78</v>
      </c>
      <c r="AY547" s="153" t="s">
        <v>147</v>
      </c>
    </row>
    <row r="548" spans="2:65" s="13" customFormat="1" ht="11.25" x14ac:dyDescent="0.2">
      <c r="B548" s="158"/>
      <c r="D548" s="152" t="s">
        <v>157</v>
      </c>
      <c r="E548" s="159" t="s">
        <v>1</v>
      </c>
      <c r="F548" s="160" t="s">
        <v>676</v>
      </c>
      <c r="H548" s="161">
        <v>9</v>
      </c>
      <c r="I548" s="162"/>
      <c r="L548" s="158"/>
      <c r="M548" s="163"/>
      <c r="T548" s="164"/>
      <c r="AT548" s="159" t="s">
        <v>157</v>
      </c>
      <c r="AU548" s="159" t="s">
        <v>88</v>
      </c>
      <c r="AV548" s="13" t="s">
        <v>88</v>
      </c>
      <c r="AW548" s="13" t="s">
        <v>34</v>
      </c>
      <c r="AX548" s="13" t="s">
        <v>78</v>
      </c>
      <c r="AY548" s="159" t="s">
        <v>147</v>
      </c>
    </row>
    <row r="549" spans="2:65" s="14" customFormat="1" ht="11.25" x14ac:dyDescent="0.2">
      <c r="B549" s="165"/>
      <c r="D549" s="152" t="s">
        <v>157</v>
      </c>
      <c r="E549" s="166" t="s">
        <v>1</v>
      </c>
      <c r="F549" s="167" t="s">
        <v>160</v>
      </c>
      <c r="H549" s="168">
        <v>9</v>
      </c>
      <c r="I549" s="169"/>
      <c r="L549" s="165"/>
      <c r="M549" s="170"/>
      <c r="T549" s="171"/>
      <c r="AT549" s="166" t="s">
        <v>157</v>
      </c>
      <c r="AU549" s="166" t="s">
        <v>88</v>
      </c>
      <c r="AV549" s="14" t="s">
        <v>153</v>
      </c>
      <c r="AW549" s="14" t="s">
        <v>34</v>
      </c>
      <c r="AX549" s="14" t="s">
        <v>86</v>
      </c>
      <c r="AY549" s="166" t="s">
        <v>147</v>
      </c>
    </row>
    <row r="550" spans="2:65" s="1" customFormat="1" ht="24.2" customHeight="1" x14ac:dyDescent="0.2">
      <c r="B550" s="32"/>
      <c r="C550" s="133" t="s">
        <v>677</v>
      </c>
      <c r="D550" s="133" t="s">
        <v>149</v>
      </c>
      <c r="E550" s="134" t="s">
        <v>678</v>
      </c>
      <c r="F550" s="135" t="s">
        <v>679</v>
      </c>
      <c r="G550" s="136" t="s">
        <v>163</v>
      </c>
      <c r="H550" s="137">
        <v>6.85</v>
      </c>
      <c r="I550" s="138"/>
      <c r="J550" s="139">
        <f>ROUND(I550*H550,2)</f>
        <v>0</v>
      </c>
      <c r="K550" s="140"/>
      <c r="L550" s="32"/>
      <c r="M550" s="141" t="s">
        <v>1</v>
      </c>
      <c r="N550" s="142" t="s">
        <v>43</v>
      </c>
      <c r="P550" s="143">
        <f>O550*H550</f>
        <v>0</v>
      </c>
      <c r="Q550" s="143">
        <v>0</v>
      </c>
      <c r="R550" s="143">
        <f>Q550*H550</f>
        <v>0</v>
      </c>
      <c r="S550" s="143">
        <v>1.2E-2</v>
      </c>
      <c r="T550" s="144">
        <f>S550*H550</f>
        <v>8.2199999999999995E-2</v>
      </c>
      <c r="AR550" s="145" t="s">
        <v>153</v>
      </c>
      <c r="AT550" s="145" t="s">
        <v>149</v>
      </c>
      <c r="AU550" s="145" t="s">
        <v>88</v>
      </c>
      <c r="AY550" s="17" t="s">
        <v>147</v>
      </c>
      <c r="BE550" s="146">
        <f>IF(N550="základní",J550,0)</f>
        <v>0</v>
      </c>
      <c r="BF550" s="146">
        <f>IF(N550="snížená",J550,0)</f>
        <v>0</v>
      </c>
      <c r="BG550" s="146">
        <f>IF(N550="zákl. přenesená",J550,0)</f>
        <v>0</v>
      </c>
      <c r="BH550" s="146">
        <f>IF(N550="sníž. přenesená",J550,0)</f>
        <v>0</v>
      </c>
      <c r="BI550" s="146">
        <f>IF(N550="nulová",J550,0)</f>
        <v>0</v>
      </c>
      <c r="BJ550" s="17" t="s">
        <v>86</v>
      </c>
      <c r="BK550" s="146">
        <f>ROUND(I550*H550,2)</f>
        <v>0</v>
      </c>
      <c r="BL550" s="17" t="s">
        <v>153</v>
      </c>
      <c r="BM550" s="145" t="s">
        <v>680</v>
      </c>
    </row>
    <row r="551" spans="2:65" s="1" customFormat="1" ht="11.25" x14ac:dyDescent="0.2">
      <c r="B551" s="32"/>
      <c r="D551" s="147" t="s">
        <v>155</v>
      </c>
      <c r="F551" s="148" t="s">
        <v>681</v>
      </c>
      <c r="I551" s="149"/>
      <c r="L551" s="32"/>
      <c r="M551" s="150"/>
      <c r="T551" s="56"/>
      <c r="AT551" s="17" t="s">
        <v>155</v>
      </c>
      <c r="AU551" s="17" t="s">
        <v>88</v>
      </c>
    </row>
    <row r="552" spans="2:65" s="12" customFormat="1" ht="22.5" x14ac:dyDescent="0.2">
      <c r="B552" s="151"/>
      <c r="D552" s="152" t="s">
        <v>157</v>
      </c>
      <c r="E552" s="153" t="s">
        <v>1</v>
      </c>
      <c r="F552" s="154" t="s">
        <v>351</v>
      </c>
      <c r="H552" s="153" t="s">
        <v>1</v>
      </c>
      <c r="I552" s="155"/>
      <c r="L552" s="151"/>
      <c r="M552" s="156"/>
      <c r="T552" s="157"/>
      <c r="AT552" s="153" t="s">
        <v>157</v>
      </c>
      <c r="AU552" s="153" t="s">
        <v>88</v>
      </c>
      <c r="AV552" s="12" t="s">
        <v>86</v>
      </c>
      <c r="AW552" s="12" t="s">
        <v>34</v>
      </c>
      <c r="AX552" s="12" t="s">
        <v>78</v>
      </c>
      <c r="AY552" s="153" t="s">
        <v>147</v>
      </c>
    </row>
    <row r="553" spans="2:65" s="13" customFormat="1" ht="11.25" x14ac:dyDescent="0.2">
      <c r="B553" s="158"/>
      <c r="D553" s="152" t="s">
        <v>157</v>
      </c>
      <c r="E553" s="159" t="s">
        <v>1</v>
      </c>
      <c r="F553" s="160" t="s">
        <v>682</v>
      </c>
      <c r="H553" s="161">
        <v>0.65</v>
      </c>
      <c r="I553" s="162"/>
      <c r="L553" s="158"/>
      <c r="M553" s="163"/>
      <c r="T553" s="164"/>
      <c r="AT553" s="159" t="s">
        <v>157</v>
      </c>
      <c r="AU553" s="159" t="s">
        <v>88</v>
      </c>
      <c r="AV553" s="13" t="s">
        <v>88</v>
      </c>
      <c r="AW553" s="13" t="s">
        <v>34</v>
      </c>
      <c r="AX553" s="13" t="s">
        <v>78</v>
      </c>
      <c r="AY553" s="159" t="s">
        <v>147</v>
      </c>
    </row>
    <row r="554" spans="2:65" s="13" customFormat="1" ht="11.25" x14ac:dyDescent="0.2">
      <c r="B554" s="158"/>
      <c r="D554" s="152" t="s">
        <v>157</v>
      </c>
      <c r="E554" s="159" t="s">
        <v>1</v>
      </c>
      <c r="F554" s="160" t="s">
        <v>683</v>
      </c>
      <c r="H554" s="161">
        <v>6.2</v>
      </c>
      <c r="I554" s="162"/>
      <c r="L554" s="158"/>
      <c r="M554" s="163"/>
      <c r="T554" s="164"/>
      <c r="AT554" s="159" t="s">
        <v>157</v>
      </c>
      <c r="AU554" s="159" t="s">
        <v>88</v>
      </c>
      <c r="AV554" s="13" t="s">
        <v>88</v>
      </c>
      <c r="AW554" s="13" t="s">
        <v>34</v>
      </c>
      <c r="AX554" s="13" t="s">
        <v>78</v>
      </c>
      <c r="AY554" s="159" t="s">
        <v>147</v>
      </c>
    </row>
    <row r="555" spans="2:65" s="14" customFormat="1" ht="11.25" x14ac:dyDescent="0.2">
      <c r="B555" s="165"/>
      <c r="D555" s="152" t="s">
        <v>157</v>
      </c>
      <c r="E555" s="166" t="s">
        <v>1</v>
      </c>
      <c r="F555" s="167" t="s">
        <v>160</v>
      </c>
      <c r="H555" s="168">
        <v>6.85</v>
      </c>
      <c r="I555" s="169"/>
      <c r="L555" s="165"/>
      <c r="M555" s="170"/>
      <c r="T555" s="171"/>
      <c r="AT555" s="166" t="s">
        <v>157</v>
      </c>
      <c r="AU555" s="166" t="s">
        <v>88</v>
      </c>
      <c r="AV555" s="14" t="s">
        <v>153</v>
      </c>
      <c r="AW555" s="14" t="s">
        <v>34</v>
      </c>
      <c r="AX555" s="14" t="s">
        <v>86</v>
      </c>
      <c r="AY555" s="166" t="s">
        <v>147</v>
      </c>
    </row>
    <row r="556" spans="2:65" s="11" customFormat="1" ht="22.9" customHeight="1" x14ac:dyDescent="0.2">
      <c r="B556" s="121"/>
      <c r="D556" s="122" t="s">
        <v>77</v>
      </c>
      <c r="E556" s="131" t="s">
        <v>684</v>
      </c>
      <c r="F556" s="131" t="s">
        <v>685</v>
      </c>
      <c r="I556" s="124"/>
      <c r="J556" s="132">
        <f>BK556</f>
        <v>0</v>
      </c>
      <c r="L556" s="121"/>
      <c r="M556" s="126"/>
      <c r="P556" s="127">
        <f>SUM(P557:P598)</f>
        <v>0</v>
      </c>
      <c r="R556" s="127">
        <f>SUM(R557:R598)</f>
        <v>0</v>
      </c>
      <c r="T556" s="128">
        <f>SUM(T557:T598)</f>
        <v>0</v>
      </c>
      <c r="AR556" s="122" t="s">
        <v>86</v>
      </c>
      <c r="AT556" s="129" t="s">
        <v>77</v>
      </c>
      <c r="AU556" s="129" t="s">
        <v>86</v>
      </c>
      <c r="AY556" s="122" t="s">
        <v>147</v>
      </c>
      <c r="BK556" s="130">
        <f>SUM(BK557:BK598)</f>
        <v>0</v>
      </c>
    </row>
    <row r="557" spans="2:65" s="1" customFormat="1" ht="33" customHeight="1" x14ac:dyDescent="0.2">
      <c r="B557" s="32"/>
      <c r="C557" s="133" t="s">
        <v>686</v>
      </c>
      <c r="D557" s="133" t="s">
        <v>149</v>
      </c>
      <c r="E557" s="134" t="s">
        <v>687</v>
      </c>
      <c r="F557" s="135" t="s">
        <v>688</v>
      </c>
      <c r="G557" s="136" t="s">
        <v>152</v>
      </c>
      <c r="H557" s="137">
        <v>82.266000000000005</v>
      </c>
      <c r="I557" s="138"/>
      <c r="J557" s="139">
        <f>ROUND(I557*H557,2)</f>
        <v>0</v>
      </c>
      <c r="K557" s="140"/>
      <c r="L557" s="32"/>
      <c r="M557" s="141" t="s">
        <v>1</v>
      </c>
      <c r="N557" s="142" t="s">
        <v>43</v>
      </c>
      <c r="P557" s="143">
        <f>O557*H557</f>
        <v>0</v>
      </c>
      <c r="Q557" s="143">
        <v>0</v>
      </c>
      <c r="R557" s="143">
        <f>Q557*H557</f>
        <v>0</v>
      </c>
      <c r="S557" s="143">
        <v>0</v>
      </c>
      <c r="T557" s="144">
        <f>S557*H557</f>
        <v>0</v>
      </c>
      <c r="AR557" s="145" t="s">
        <v>153</v>
      </c>
      <c r="AT557" s="145" t="s">
        <v>149</v>
      </c>
      <c r="AU557" s="145" t="s">
        <v>88</v>
      </c>
      <c r="AY557" s="17" t="s">
        <v>147</v>
      </c>
      <c r="BE557" s="146">
        <f>IF(N557="základní",J557,0)</f>
        <v>0</v>
      </c>
      <c r="BF557" s="146">
        <f>IF(N557="snížená",J557,0)</f>
        <v>0</v>
      </c>
      <c r="BG557" s="146">
        <f>IF(N557="zákl. přenesená",J557,0)</f>
        <v>0</v>
      </c>
      <c r="BH557" s="146">
        <f>IF(N557="sníž. přenesená",J557,0)</f>
        <v>0</v>
      </c>
      <c r="BI557" s="146">
        <f>IF(N557="nulová",J557,0)</f>
        <v>0</v>
      </c>
      <c r="BJ557" s="17" t="s">
        <v>86</v>
      </c>
      <c r="BK557" s="146">
        <f>ROUND(I557*H557,2)</f>
        <v>0</v>
      </c>
      <c r="BL557" s="17" t="s">
        <v>153</v>
      </c>
      <c r="BM557" s="145" t="s">
        <v>689</v>
      </c>
    </row>
    <row r="558" spans="2:65" s="1" customFormat="1" ht="11.25" x14ac:dyDescent="0.2">
      <c r="B558" s="32"/>
      <c r="D558" s="147" t="s">
        <v>155</v>
      </c>
      <c r="F558" s="148" t="s">
        <v>690</v>
      </c>
      <c r="I558" s="149"/>
      <c r="L558" s="32"/>
      <c r="M558" s="150"/>
      <c r="T558" s="56"/>
      <c r="AT558" s="17" t="s">
        <v>155</v>
      </c>
      <c r="AU558" s="17" t="s">
        <v>88</v>
      </c>
    </row>
    <row r="559" spans="2:65" s="13" customFormat="1" ht="11.25" x14ac:dyDescent="0.2">
      <c r="B559" s="158"/>
      <c r="D559" s="152" t="s">
        <v>157</v>
      </c>
      <c r="E559" s="159" t="s">
        <v>1</v>
      </c>
      <c r="F559" s="160" t="s">
        <v>691</v>
      </c>
      <c r="H559" s="161">
        <v>82.266000000000005</v>
      </c>
      <c r="I559" s="162"/>
      <c r="L559" s="158"/>
      <c r="M559" s="163"/>
      <c r="T559" s="164"/>
      <c r="AT559" s="159" t="s">
        <v>157</v>
      </c>
      <c r="AU559" s="159" t="s">
        <v>88</v>
      </c>
      <c r="AV559" s="13" t="s">
        <v>88</v>
      </c>
      <c r="AW559" s="13" t="s">
        <v>34</v>
      </c>
      <c r="AX559" s="13" t="s">
        <v>78</v>
      </c>
      <c r="AY559" s="159" t="s">
        <v>147</v>
      </c>
    </row>
    <row r="560" spans="2:65" s="14" customFormat="1" ht="11.25" x14ac:dyDescent="0.2">
      <c r="B560" s="165"/>
      <c r="D560" s="152" t="s">
        <v>157</v>
      </c>
      <c r="E560" s="166" t="s">
        <v>1</v>
      </c>
      <c r="F560" s="167" t="s">
        <v>160</v>
      </c>
      <c r="H560" s="168">
        <v>82.266000000000005</v>
      </c>
      <c r="I560" s="169"/>
      <c r="L560" s="165"/>
      <c r="M560" s="170"/>
      <c r="T560" s="171"/>
      <c r="AT560" s="166" t="s">
        <v>157</v>
      </c>
      <c r="AU560" s="166" t="s">
        <v>88</v>
      </c>
      <c r="AV560" s="14" t="s">
        <v>153</v>
      </c>
      <c r="AW560" s="14" t="s">
        <v>34</v>
      </c>
      <c r="AX560" s="14" t="s">
        <v>86</v>
      </c>
      <c r="AY560" s="166" t="s">
        <v>147</v>
      </c>
    </row>
    <row r="561" spans="2:65" s="1" customFormat="1" ht="37.9" customHeight="1" x14ac:dyDescent="0.2">
      <c r="B561" s="32"/>
      <c r="C561" s="133" t="s">
        <v>692</v>
      </c>
      <c r="D561" s="133" t="s">
        <v>149</v>
      </c>
      <c r="E561" s="134" t="s">
        <v>693</v>
      </c>
      <c r="F561" s="135" t="s">
        <v>694</v>
      </c>
      <c r="G561" s="136" t="s">
        <v>152</v>
      </c>
      <c r="H561" s="137">
        <v>9871.92</v>
      </c>
      <c r="I561" s="138"/>
      <c r="J561" s="139">
        <f>ROUND(I561*H561,2)</f>
        <v>0</v>
      </c>
      <c r="K561" s="140"/>
      <c r="L561" s="32"/>
      <c r="M561" s="141" t="s">
        <v>1</v>
      </c>
      <c r="N561" s="142" t="s">
        <v>43</v>
      </c>
      <c r="P561" s="143">
        <f>O561*H561</f>
        <v>0</v>
      </c>
      <c r="Q561" s="143">
        <v>0</v>
      </c>
      <c r="R561" s="143">
        <f>Q561*H561</f>
        <v>0</v>
      </c>
      <c r="S561" s="143">
        <v>0</v>
      </c>
      <c r="T561" s="144">
        <f>S561*H561</f>
        <v>0</v>
      </c>
      <c r="AR561" s="145" t="s">
        <v>153</v>
      </c>
      <c r="AT561" s="145" t="s">
        <v>149</v>
      </c>
      <c r="AU561" s="145" t="s">
        <v>88</v>
      </c>
      <c r="AY561" s="17" t="s">
        <v>147</v>
      </c>
      <c r="BE561" s="146">
        <f>IF(N561="základní",J561,0)</f>
        <v>0</v>
      </c>
      <c r="BF561" s="146">
        <f>IF(N561="snížená",J561,0)</f>
        <v>0</v>
      </c>
      <c r="BG561" s="146">
        <f>IF(N561="zákl. přenesená",J561,0)</f>
        <v>0</v>
      </c>
      <c r="BH561" s="146">
        <f>IF(N561="sníž. přenesená",J561,0)</f>
        <v>0</v>
      </c>
      <c r="BI561" s="146">
        <f>IF(N561="nulová",J561,0)</f>
        <v>0</v>
      </c>
      <c r="BJ561" s="17" t="s">
        <v>86</v>
      </c>
      <c r="BK561" s="146">
        <f>ROUND(I561*H561,2)</f>
        <v>0</v>
      </c>
      <c r="BL561" s="17" t="s">
        <v>153</v>
      </c>
      <c r="BM561" s="145" t="s">
        <v>695</v>
      </c>
    </row>
    <row r="562" spans="2:65" s="1" customFormat="1" ht="11.25" x14ac:dyDescent="0.2">
      <c r="B562" s="32"/>
      <c r="D562" s="147" t="s">
        <v>155</v>
      </c>
      <c r="F562" s="148" t="s">
        <v>696</v>
      </c>
      <c r="I562" s="149"/>
      <c r="L562" s="32"/>
      <c r="M562" s="150"/>
      <c r="T562" s="56"/>
      <c r="AT562" s="17" t="s">
        <v>155</v>
      </c>
      <c r="AU562" s="17" t="s">
        <v>88</v>
      </c>
    </row>
    <row r="563" spans="2:65" s="13" customFormat="1" ht="11.25" x14ac:dyDescent="0.2">
      <c r="B563" s="158"/>
      <c r="D563" s="152" t="s">
        <v>157</v>
      </c>
      <c r="E563" s="159" t="s">
        <v>1</v>
      </c>
      <c r="F563" s="160" t="s">
        <v>697</v>
      </c>
      <c r="H563" s="161">
        <v>9871.92</v>
      </c>
      <c r="I563" s="162"/>
      <c r="L563" s="158"/>
      <c r="M563" s="163"/>
      <c r="T563" s="164"/>
      <c r="AT563" s="159" t="s">
        <v>157</v>
      </c>
      <c r="AU563" s="159" t="s">
        <v>88</v>
      </c>
      <c r="AV563" s="13" t="s">
        <v>88</v>
      </c>
      <c r="AW563" s="13" t="s">
        <v>34</v>
      </c>
      <c r="AX563" s="13" t="s">
        <v>78</v>
      </c>
      <c r="AY563" s="159" t="s">
        <v>147</v>
      </c>
    </row>
    <row r="564" spans="2:65" s="14" customFormat="1" ht="11.25" x14ac:dyDescent="0.2">
      <c r="B564" s="165"/>
      <c r="D564" s="152" t="s">
        <v>157</v>
      </c>
      <c r="E564" s="166" t="s">
        <v>1</v>
      </c>
      <c r="F564" s="167" t="s">
        <v>160</v>
      </c>
      <c r="H564" s="168">
        <v>9871.92</v>
      </c>
      <c r="I564" s="169"/>
      <c r="L564" s="165"/>
      <c r="M564" s="170"/>
      <c r="T564" s="171"/>
      <c r="AT564" s="166" t="s">
        <v>157</v>
      </c>
      <c r="AU564" s="166" t="s">
        <v>88</v>
      </c>
      <c r="AV564" s="14" t="s">
        <v>153</v>
      </c>
      <c r="AW564" s="14" t="s">
        <v>34</v>
      </c>
      <c r="AX564" s="14" t="s">
        <v>86</v>
      </c>
      <c r="AY564" s="166" t="s">
        <v>147</v>
      </c>
    </row>
    <row r="565" spans="2:65" s="1" customFormat="1" ht="33" customHeight="1" x14ac:dyDescent="0.2">
      <c r="B565" s="32"/>
      <c r="C565" s="133" t="s">
        <v>698</v>
      </c>
      <c r="D565" s="133" t="s">
        <v>149</v>
      </c>
      <c r="E565" s="134" t="s">
        <v>699</v>
      </c>
      <c r="F565" s="135" t="s">
        <v>700</v>
      </c>
      <c r="G565" s="136" t="s">
        <v>152</v>
      </c>
      <c r="H565" s="137">
        <v>82.266000000000005</v>
      </c>
      <c r="I565" s="138"/>
      <c r="J565" s="139">
        <f>ROUND(I565*H565,2)</f>
        <v>0</v>
      </c>
      <c r="K565" s="140"/>
      <c r="L565" s="32"/>
      <c r="M565" s="141" t="s">
        <v>1</v>
      </c>
      <c r="N565" s="142" t="s">
        <v>43</v>
      </c>
      <c r="P565" s="143">
        <f>O565*H565</f>
        <v>0</v>
      </c>
      <c r="Q565" s="143">
        <v>0</v>
      </c>
      <c r="R565" s="143">
        <f>Q565*H565</f>
        <v>0</v>
      </c>
      <c r="S565" s="143">
        <v>0</v>
      </c>
      <c r="T565" s="144">
        <f>S565*H565</f>
        <v>0</v>
      </c>
      <c r="AR565" s="145" t="s">
        <v>153</v>
      </c>
      <c r="AT565" s="145" t="s">
        <v>149</v>
      </c>
      <c r="AU565" s="145" t="s">
        <v>88</v>
      </c>
      <c r="AY565" s="17" t="s">
        <v>147</v>
      </c>
      <c r="BE565" s="146">
        <f>IF(N565="základní",J565,0)</f>
        <v>0</v>
      </c>
      <c r="BF565" s="146">
        <f>IF(N565="snížená",J565,0)</f>
        <v>0</v>
      </c>
      <c r="BG565" s="146">
        <f>IF(N565="zákl. přenesená",J565,0)</f>
        <v>0</v>
      </c>
      <c r="BH565" s="146">
        <f>IF(N565="sníž. přenesená",J565,0)</f>
        <v>0</v>
      </c>
      <c r="BI565" s="146">
        <f>IF(N565="nulová",J565,0)</f>
        <v>0</v>
      </c>
      <c r="BJ565" s="17" t="s">
        <v>86</v>
      </c>
      <c r="BK565" s="146">
        <f>ROUND(I565*H565,2)</f>
        <v>0</v>
      </c>
      <c r="BL565" s="17" t="s">
        <v>153</v>
      </c>
      <c r="BM565" s="145" t="s">
        <v>701</v>
      </c>
    </row>
    <row r="566" spans="2:65" s="1" customFormat="1" ht="11.25" x14ac:dyDescent="0.2">
      <c r="B566" s="32"/>
      <c r="D566" s="147" t="s">
        <v>155</v>
      </c>
      <c r="F566" s="148" t="s">
        <v>702</v>
      </c>
      <c r="I566" s="149"/>
      <c r="L566" s="32"/>
      <c r="M566" s="150"/>
      <c r="T566" s="56"/>
      <c r="AT566" s="17" t="s">
        <v>155</v>
      </c>
      <c r="AU566" s="17" t="s">
        <v>88</v>
      </c>
    </row>
    <row r="567" spans="2:65" s="1" customFormat="1" ht="33" customHeight="1" x14ac:dyDescent="0.2">
      <c r="B567" s="32"/>
      <c r="C567" s="133" t="s">
        <v>703</v>
      </c>
      <c r="D567" s="133" t="s">
        <v>149</v>
      </c>
      <c r="E567" s="134" t="s">
        <v>704</v>
      </c>
      <c r="F567" s="135" t="s">
        <v>705</v>
      </c>
      <c r="G567" s="136" t="s">
        <v>170</v>
      </c>
      <c r="H567" s="137">
        <v>47.732999999999997</v>
      </c>
      <c r="I567" s="138"/>
      <c r="J567" s="139">
        <f>ROUND(I567*H567,2)</f>
        <v>0</v>
      </c>
      <c r="K567" s="140"/>
      <c r="L567" s="32"/>
      <c r="M567" s="141" t="s">
        <v>1</v>
      </c>
      <c r="N567" s="142" t="s">
        <v>43</v>
      </c>
      <c r="P567" s="143">
        <f>O567*H567</f>
        <v>0</v>
      </c>
      <c r="Q567" s="143">
        <v>0</v>
      </c>
      <c r="R567" s="143">
        <f>Q567*H567</f>
        <v>0</v>
      </c>
      <c r="S567" s="143">
        <v>0</v>
      </c>
      <c r="T567" s="144">
        <f>S567*H567</f>
        <v>0</v>
      </c>
      <c r="AR567" s="145" t="s">
        <v>153</v>
      </c>
      <c r="AT567" s="145" t="s">
        <v>149</v>
      </c>
      <c r="AU567" s="145" t="s">
        <v>88</v>
      </c>
      <c r="AY567" s="17" t="s">
        <v>147</v>
      </c>
      <c r="BE567" s="146">
        <f>IF(N567="základní",J567,0)</f>
        <v>0</v>
      </c>
      <c r="BF567" s="146">
        <f>IF(N567="snížená",J567,0)</f>
        <v>0</v>
      </c>
      <c r="BG567" s="146">
        <f>IF(N567="zákl. přenesená",J567,0)</f>
        <v>0</v>
      </c>
      <c r="BH567" s="146">
        <f>IF(N567="sníž. přenesená",J567,0)</f>
        <v>0</v>
      </c>
      <c r="BI567" s="146">
        <f>IF(N567="nulová",J567,0)</f>
        <v>0</v>
      </c>
      <c r="BJ567" s="17" t="s">
        <v>86</v>
      </c>
      <c r="BK567" s="146">
        <f>ROUND(I567*H567,2)</f>
        <v>0</v>
      </c>
      <c r="BL567" s="17" t="s">
        <v>153</v>
      </c>
      <c r="BM567" s="145" t="s">
        <v>706</v>
      </c>
    </row>
    <row r="568" spans="2:65" s="1" customFormat="1" ht="11.25" x14ac:dyDescent="0.2">
      <c r="B568" s="32"/>
      <c r="D568" s="147" t="s">
        <v>155</v>
      </c>
      <c r="F568" s="148" t="s">
        <v>707</v>
      </c>
      <c r="I568" s="149"/>
      <c r="L568" s="32"/>
      <c r="M568" s="150"/>
      <c r="T568" s="56"/>
      <c r="AT568" s="17" t="s">
        <v>155</v>
      </c>
      <c r="AU568" s="17" t="s">
        <v>88</v>
      </c>
    </row>
    <row r="569" spans="2:65" s="13" customFormat="1" ht="11.25" x14ac:dyDescent="0.2">
      <c r="B569" s="158"/>
      <c r="D569" s="152" t="s">
        <v>157</v>
      </c>
      <c r="E569" s="159" t="s">
        <v>1</v>
      </c>
      <c r="F569" s="160" t="s">
        <v>708</v>
      </c>
      <c r="H569" s="161">
        <v>47.732999999999997</v>
      </c>
      <c r="I569" s="162"/>
      <c r="L569" s="158"/>
      <c r="M569" s="163"/>
      <c r="T569" s="164"/>
      <c r="AT569" s="159" t="s">
        <v>157</v>
      </c>
      <c r="AU569" s="159" t="s">
        <v>88</v>
      </c>
      <c r="AV569" s="13" t="s">
        <v>88</v>
      </c>
      <c r="AW569" s="13" t="s">
        <v>34</v>
      </c>
      <c r="AX569" s="13" t="s">
        <v>78</v>
      </c>
      <c r="AY569" s="159" t="s">
        <v>147</v>
      </c>
    </row>
    <row r="570" spans="2:65" s="14" customFormat="1" ht="11.25" x14ac:dyDescent="0.2">
      <c r="B570" s="165"/>
      <c r="D570" s="152" t="s">
        <v>157</v>
      </c>
      <c r="E570" s="166" t="s">
        <v>1</v>
      </c>
      <c r="F570" s="167" t="s">
        <v>160</v>
      </c>
      <c r="H570" s="168">
        <v>47.732999999999997</v>
      </c>
      <c r="I570" s="169"/>
      <c r="L570" s="165"/>
      <c r="M570" s="170"/>
      <c r="T570" s="171"/>
      <c r="AT570" s="166" t="s">
        <v>157</v>
      </c>
      <c r="AU570" s="166" t="s">
        <v>88</v>
      </c>
      <c r="AV570" s="14" t="s">
        <v>153</v>
      </c>
      <c r="AW570" s="14" t="s">
        <v>34</v>
      </c>
      <c r="AX570" s="14" t="s">
        <v>86</v>
      </c>
      <c r="AY570" s="166" t="s">
        <v>147</v>
      </c>
    </row>
    <row r="571" spans="2:65" s="1" customFormat="1" ht="33" customHeight="1" x14ac:dyDescent="0.2">
      <c r="B571" s="32"/>
      <c r="C571" s="133" t="s">
        <v>709</v>
      </c>
      <c r="D571" s="133" t="s">
        <v>149</v>
      </c>
      <c r="E571" s="134" t="s">
        <v>710</v>
      </c>
      <c r="F571" s="135" t="s">
        <v>711</v>
      </c>
      <c r="G571" s="136" t="s">
        <v>170</v>
      </c>
      <c r="H571" s="137">
        <v>47.732999999999997</v>
      </c>
      <c r="I571" s="138"/>
      <c r="J571" s="139">
        <f>ROUND(I571*H571,2)</f>
        <v>0</v>
      </c>
      <c r="K571" s="140"/>
      <c r="L571" s="32"/>
      <c r="M571" s="141" t="s">
        <v>1</v>
      </c>
      <c r="N571" s="142" t="s">
        <v>43</v>
      </c>
      <c r="P571" s="143">
        <f>O571*H571</f>
        <v>0</v>
      </c>
      <c r="Q571" s="143">
        <v>0</v>
      </c>
      <c r="R571" s="143">
        <f>Q571*H571</f>
        <v>0</v>
      </c>
      <c r="S571" s="143">
        <v>0</v>
      </c>
      <c r="T571" s="144">
        <f>S571*H571</f>
        <v>0</v>
      </c>
      <c r="AR571" s="145" t="s">
        <v>153</v>
      </c>
      <c r="AT571" s="145" t="s">
        <v>149</v>
      </c>
      <c r="AU571" s="145" t="s">
        <v>88</v>
      </c>
      <c r="AY571" s="17" t="s">
        <v>147</v>
      </c>
      <c r="BE571" s="146">
        <f>IF(N571="základní",J571,0)</f>
        <v>0</v>
      </c>
      <c r="BF571" s="146">
        <f>IF(N571="snížená",J571,0)</f>
        <v>0</v>
      </c>
      <c r="BG571" s="146">
        <f>IF(N571="zákl. přenesená",J571,0)</f>
        <v>0</v>
      </c>
      <c r="BH571" s="146">
        <f>IF(N571="sníž. přenesená",J571,0)</f>
        <v>0</v>
      </c>
      <c r="BI571" s="146">
        <f>IF(N571="nulová",J571,0)</f>
        <v>0</v>
      </c>
      <c r="BJ571" s="17" t="s">
        <v>86</v>
      </c>
      <c r="BK571" s="146">
        <f>ROUND(I571*H571,2)</f>
        <v>0</v>
      </c>
      <c r="BL571" s="17" t="s">
        <v>153</v>
      </c>
      <c r="BM571" s="145" t="s">
        <v>712</v>
      </c>
    </row>
    <row r="572" spans="2:65" s="1" customFormat="1" ht="11.25" x14ac:dyDescent="0.2">
      <c r="B572" s="32"/>
      <c r="D572" s="147" t="s">
        <v>155</v>
      </c>
      <c r="F572" s="148" t="s">
        <v>713</v>
      </c>
      <c r="I572" s="149"/>
      <c r="L572" s="32"/>
      <c r="M572" s="150"/>
      <c r="T572" s="56"/>
      <c r="AT572" s="17" t="s">
        <v>155</v>
      </c>
      <c r="AU572" s="17" t="s">
        <v>88</v>
      </c>
    </row>
    <row r="573" spans="2:65" s="1" customFormat="1" ht="37.9" customHeight="1" x14ac:dyDescent="0.2">
      <c r="B573" s="32"/>
      <c r="C573" s="133" t="s">
        <v>714</v>
      </c>
      <c r="D573" s="133" t="s">
        <v>149</v>
      </c>
      <c r="E573" s="134" t="s">
        <v>715</v>
      </c>
      <c r="F573" s="135" t="s">
        <v>716</v>
      </c>
      <c r="G573" s="136" t="s">
        <v>170</v>
      </c>
      <c r="H573" s="137">
        <v>5727.96</v>
      </c>
      <c r="I573" s="138"/>
      <c r="J573" s="139">
        <f>ROUND(I573*H573,2)</f>
        <v>0</v>
      </c>
      <c r="K573" s="140"/>
      <c r="L573" s="32"/>
      <c r="M573" s="141" t="s">
        <v>1</v>
      </c>
      <c r="N573" s="142" t="s">
        <v>43</v>
      </c>
      <c r="P573" s="143">
        <f>O573*H573</f>
        <v>0</v>
      </c>
      <c r="Q573" s="143">
        <v>0</v>
      </c>
      <c r="R573" s="143">
        <f>Q573*H573</f>
        <v>0</v>
      </c>
      <c r="S573" s="143">
        <v>0</v>
      </c>
      <c r="T573" s="144">
        <f>S573*H573</f>
        <v>0</v>
      </c>
      <c r="AR573" s="145" t="s">
        <v>153</v>
      </c>
      <c r="AT573" s="145" t="s">
        <v>149</v>
      </c>
      <c r="AU573" s="145" t="s">
        <v>88</v>
      </c>
      <c r="AY573" s="17" t="s">
        <v>147</v>
      </c>
      <c r="BE573" s="146">
        <f>IF(N573="základní",J573,0)</f>
        <v>0</v>
      </c>
      <c r="BF573" s="146">
        <f>IF(N573="snížená",J573,0)</f>
        <v>0</v>
      </c>
      <c r="BG573" s="146">
        <f>IF(N573="zákl. přenesená",J573,0)</f>
        <v>0</v>
      </c>
      <c r="BH573" s="146">
        <f>IF(N573="sníž. přenesená",J573,0)</f>
        <v>0</v>
      </c>
      <c r="BI573" s="146">
        <f>IF(N573="nulová",J573,0)</f>
        <v>0</v>
      </c>
      <c r="BJ573" s="17" t="s">
        <v>86</v>
      </c>
      <c r="BK573" s="146">
        <f>ROUND(I573*H573,2)</f>
        <v>0</v>
      </c>
      <c r="BL573" s="17" t="s">
        <v>153</v>
      </c>
      <c r="BM573" s="145" t="s">
        <v>717</v>
      </c>
    </row>
    <row r="574" spans="2:65" s="1" customFormat="1" ht="11.25" x14ac:dyDescent="0.2">
      <c r="B574" s="32"/>
      <c r="D574" s="147" t="s">
        <v>155</v>
      </c>
      <c r="F574" s="148" t="s">
        <v>718</v>
      </c>
      <c r="I574" s="149"/>
      <c r="L574" s="32"/>
      <c r="M574" s="150"/>
      <c r="T574" s="56"/>
      <c r="AT574" s="17" t="s">
        <v>155</v>
      </c>
      <c r="AU574" s="17" t="s">
        <v>88</v>
      </c>
    </row>
    <row r="575" spans="2:65" s="13" customFormat="1" ht="11.25" x14ac:dyDescent="0.2">
      <c r="B575" s="158"/>
      <c r="D575" s="152" t="s">
        <v>157</v>
      </c>
      <c r="E575" s="159" t="s">
        <v>1</v>
      </c>
      <c r="F575" s="160" t="s">
        <v>719</v>
      </c>
      <c r="H575" s="161">
        <v>5727.96</v>
      </c>
      <c r="I575" s="162"/>
      <c r="L575" s="158"/>
      <c r="M575" s="163"/>
      <c r="T575" s="164"/>
      <c r="AT575" s="159" t="s">
        <v>157</v>
      </c>
      <c r="AU575" s="159" t="s">
        <v>88</v>
      </c>
      <c r="AV575" s="13" t="s">
        <v>88</v>
      </c>
      <c r="AW575" s="13" t="s">
        <v>34</v>
      </c>
      <c r="AX575" s="13" t="s">
        <v>78</v>
      </c>
      <c r="AY575" s="159" t="s">
        <v>147</v>
      </c>
    </row>
    <row r="576" spans="2:65" s="14" customFormat="1" ht="11.25" x14ac:dyDescent="0.2">
      <c r="B576" s="165"/>
      <c r="D576" s="152" t="s">
        <v>157</v>
      </c>
      <c r="E576" s="166" t="s">
        <v>1</v>
      </c>
      <c r="F576" s="167" t="s">
        <v>160</v>
      </c>
      <c r="H576" s="168">
        <v>5727.96</v>
      </c>
      <c r="I576" s="169"/>
      <c r="L576" s="165"/>
      <c r="M576" s="170"/>
      <c r="T576" s="171"/>
      <c r="AT576" s="166" t="s">
        <v>157</v>
      </c>
      <c r="AU576" s="166" t="s">
        <v>88</v>
      </c>
      <c r="AV576" s="14" t="s">
        <v>153</v>
      </c>
      <c r="AW576" s="14" t="s">
        <v>34</v>
      </c>
      <c r="AX576" s="14" t="s">
        <v>86</v>
      </c>
      <c r="AY576" s="166" t="s">
        <v>147</v>
      </c>
    </row>
    <row r="577" spans="2:65" s="1" customFormat="1" ht="33" customHeight="1" x14ac:dyDescent="0.2">
      <c r="B577" s="32"/>
      <c r="C577" s="133" t="s">
        <v>720</v>
      </c>
      <c r="D577" s="133" t="s">
        <v>149</v>
      </c>
      <c r="E577" s="134" t="s">
        <v>721</v>
      </c>
      <c r="F577" s="135" t="s">
        <v>722</v>
      </c>
      <c r="G577" s="136" t="s">
        <v>170</v>
      </c>
      <c r="H577" s="137">
        <v>47.732999999999997</v>
      </c>
      <c r="I577" s="138"/>
      <c r="J577" s="139">
        <f>ROUND(I577*H577,2)</f>
        <v>0</v>
      </c>
      <c r="K577" s="140"/>
      <c r="L577" s="32"/>
      <c r="M577" s="141" t="s">
        <v>1</v>
      </c>
      <c r="N577" s="142" t="s">
        <v>43</v>
      </c>
      <c r="P577" s="143">
        <f>O577*H577</f>
        <v>0</v>
      </c>
      <c r="Q577" s="143">
        <v>0</v>
      </c>
      <c r="R577" s="143">
        <f>Q577*H577</f>
        <v>0</v>
      </c>
      <c r="S577" s="143">
        <v>0</v>
      </c>
      <c r="T577" s="144">
        <f>S577*H577</f>
        <v>0</v>
      </c>
      <c r="AR577" s="145" t="s">
        <v>153</v>
      </c>
      <c r="AT577" s="145" t="s">
        <v>149</v>
      </c>
      <c r="AU577" s="145" t="s">
        <v>88</v>
      </c>
      <c r="AY577" s="17" t="s">
        <v>147</v>
      </c>
      <c r="BE577" s="146">
        <f>IF(N577="základní",J577,0)</f>
        <v>0</v>
      </c>
      <c r="BF577" s="146">
        <f>IF(N577="snížená",J577,0)</f>
        <v>0</v>
      </c>
      <c r="BG577" s="146">
        <f>IF(N577="zákl. přenesená",J577,0)</f>
        <v>0</v>
      </c>
      <c r="BH577" s="146">
        <f>IF(N577="sníž. přenesená",J577,0)</f>
        <v>0</v>
      </c>
      <c r="BI577" s="146">
        <f>IF(N577="nulová",J577,0)</f>
        <v>0</v>
      </c>
      <c r="BJ577" s="17" t="s">
        <v>86</v>
      </c>
      <c r="BK577" s="146">
        <f>ROUND(I577*H577,2)</f>
        <v>0</v>
      </c>
      <c r="BL577" s="17" t="s">
        <v>153</v>
      </c>
      <c r="BM577" s="145" t="s">
        <v>723</v>
      </c>
    </row>
    <row r="578" spans="2:65" s="1" customFormat="1" ht="11.25" x14ac:dyDescent="0.2">
      <c r="B578" s="32"/>
      <c r="D578" s="147" t="s">
        <v>155</v>
      </c>
      <c r="F578" s="148" t="s">
        <v>724</v>
      </c>
      <c r="I578" s="149"/>
      <c r="L578" s="32"/>
      <c r="M578" s="150"/>
      <c r="T578" s="56"/>
      <c r="AT578" s="17" t="s">
        <v>155</v>
      </c>
      <c r="AU578" s="17" t="s">
        <v>88</v>
      </c>
    </row>
    <row r="579" spans="2:65" s="1" customFormat="1" ht="16.5" customHeight="1" x14ac:dyDescent="0.2">
      <c r="B579" s="32"/>
      <c r="C579" s="133" t="s">
        <v>725</v>
      </c>
      <c r="D579" s="133" t="s">
        <v>149</v>
      </c>
      <c r="E579" s="134" t="s">
        <v>726</v>
      </c>
      <c r="F579" s="135" t="s">
        <v>727</v>
      </c>
      <c r="G579" s="136" t="s">
        <v>152</v>
      </c>
      <c r="H579" s="137">
        <v>106.986</v>
      </c>
      <c r="I579" s="138"/>
      <c r="J579" s="139">
        <f>ROUND(I579*H579,2)</f>
        <v>0</v>
      </c>
      <c r="K579" s="140"/>
      <c r="L579" s="32"/>
      <c r="M579" s="141" t="s">
        <v>1</v>
      </c>
      <c r="N579" s="142" t="s">
        <v>43</v>
      </c>
      <c r="P579" s="143">
        <f>O579*H579</f>
        <v>0</v>
      </c>
      <c r="Q579" s="143">
        <v>0</v>
      </c>
      <c r="R579" s="143">
        <f>Q579*H579</f>
        <v>0</v>
      </c>
      <c r="S579" s="143">
        <v>0</v>
      </c>
      <c r="T579" s="144">
        <f>S579*H579</f>
        <v>0</v>
      </c>
      <c r="AR579" s="145" t="s">
        <v>153</v>
      </c>
      <c r="AT579" s="145" t="s">
        <v>149</v>
      </c>
      <c r="AU579" s="145" t="s">
        <v>88</v>
      </c>
      <c r="AY579" s="17" t="s">
        <v>147</v>
      </c>
      <c r="BE579" s="146">
        <f>IF(N579="základní",J579,0)</f>
        <v>0</v>
      </c>
      <c r="BF579" s="146">
        <f>IF(N579="snížená",J579,0)</f>
        <v>0</v>
      </c>
      <c r="BG579" s="146">
        <f>IF(N579="zákl. přenesená",J579,0)</f>
        <v>0</v>
      </c>
      <c r="BH579" s="146">
        <f>IF(N579="sníž. přenesená",J579,0)</f>
        <v>0</v>
      </c>
      <c r="BI579" s="146">
        <f>IF(N579="nulová",J579,0)</f>
        <v>0</v>
      </c>
      <c r="BJ579" s="17" t="s">
        <v>86</v>
      </c>
      <c r="BK579" s="146">
        <f>ROUND(I579*H579,2)</f>
        <v>0</v>
      </c>
      <c r="BL579" s="17" t="s">
        <v>153</v>
      </c>
      <c r="BM579" s="145" t="s">
        <v>728</v>
      </c>
    </row>
    <row r="580" spans="2:65" s="1" customFormat="1" ht="11.25" x14ac:dyDescent="0.2">
      <c r="B580" s="32"/>
      <c r="D580" s="147" t="s">
        <v>155</v>
      </c>
      <c r="F580" s="148" t="s">
        <v>729</v>
      </c>
      <c r="I580" s="149"/>
      <c r="L580" s="32"/>
      <c r="M580" s="150"/>
      <c r="T580" s="56"/>
      <c r="AT580" s="17" t="s">
        <v>155</v>
      </c>
      <c r="AU580" s="17" t="s">
        <v>88</v>
      </c>
    </row>
    <row r="581" spans="2:65" s="13" customFormat="1" ht="11.25" x14ac:dyDescent="0.2">
      <c r="B581" s="158"/>
      <c r="D581" s="152" t="s">
        <v>157</v>
      </c>
      <c r="E581" s="159" t="s">
        <v>1</v>
      </c>
      <c r="F581" s="160" t="s">
        <v>730</v>
      </c>
      <c r="H581" s="161">
        <v>106.986</v>
      </c>
      <c r="I581" s="162"/>
      <c r="L581" s="158"/>
      <c r="M581" s="163"/>
      <c r="T581" s="164"/>
      <c r="AT581" s="159" t="s">
        <v>157</v>
      </c>
      <c r="AU581" s="159" t="s">
        <v>88</v>
      </c>
      <c r="AV581" s="13" t="s">
        <v>88</v>
      </c>
      <c r="AW581" s="13" t="s">
        <v>34</v>
      </c>
      <c r="AX581" s="13" t="s">
        <v>78</v>
      </c>
      <c r="AY581" s="159" t="s">
        <v>147</v>
      </c>
    </row>
    <row r="582" spans="2:65" s="14" customFormat="1" ht="11.25" x14ac:dyDescent="0.2">
      <c r="B582" s="165"/>
      <c r="D582" s="152" t="s">
        <v>157</v>
      </c>
      <c r="E582" s="166" t="s">
        <v>1</v>
      </c>
      <c r="F582" s="167" t="s">
        <v>160</v>
      </c>
      <c r="H582" s="168">
        <v>106.986</v>
      </c>
      <c r="I582" s="169"/>
      <c r="L582" s="165"/>
      <c r="M582" s="170"/>
      <c r="T582" s="171"/>
      <c r="AT582" s="166" t="s">
        <v>157</v>
      </c>
      <c r="AU582" s="166" t="s">
        <v>88</v>
      </c>
      <c r="AV582" s="14" t="s">
        <v>153</v>
      </c>
      <c r="AW582" s="14" t="s">
        <v>34</v>
      </c>
      <c r="AX582" s="14" t="s">
        <v>86</v>
      </c>
      <c r="AY582" s="166" t="s">
        <v>147</v>
      </c>
    </row>
    <row r="583" spans="2:65" s="1" customFormat="1" ht="16.5" customHeight="1" x14ac:dyDescent="0.2">
      <c r="B583" s="32"/>
      <c r="C583" s="133" t="s">
        <v>731</v>
      </c>
      <c r="D583" s="133" t="s">
        <v>149</v>
      </c>
      <c r="E583" s="134" t="s">
        <v>732</v>
      </c>
      <c r="F583" s="135" t="s">
        <v>733</v>
      </c>
      <c r="G583" s="136" t="s">
        <v>152</v>
      </c>
      <c r="H583" s="137">
        <v>12838.32</v>
      </c>
      <c r="I583" s="138"/>
      <c r="J583" s="139">
        <f>ROUND(I583*H583,2)</f>
        <v>0</v>
      </c>
      <c r="K583" s="140"/>
      <c r="L583" s="32"/>
      <c r="M583" s="141" t="s">
        <v>1</v>
      </c>
      <c r="N583" s="142" t="s">
        <v>43</v>
      </c>
      <c r="P583" s="143">
        <f>O583*H583</f>
        <v>0</v>
      </c>
      <c r="Q583" s="143">
        <v>0</v>
      </c>
      <c r="R583" s="143">
        <f>Q583*H583</f>
        <v>0</v>
      </c>
      <c r="S583" s="143">
        <v>0</v>
      </c>
      <c r="T583" s="144">
        <f>S583*H583</f>
        <v>0</v>
      </c>
      <c r="AR583" s="145" t="s">
        <v>153</v>
      </c>
      <c r="AT583" s="145" t="s">
        <v>149</v>
      </c>
      <c r="AU583" s="145" t="s">
        <v>88</v>
      </c>
      <c r="AY583" s="17" t="s">
        <v>147</v>
      </c>
      <c r="BE583" s="146">
        <f>IF(N583="základní",J583,0)</f>
        <v>0</v>
      </c>
      <c r="BF583" s="146">
        <f>IF(N583="snížená",J583,0)</f>
        <v>0</v>
      </c>
      <c r="BG583" s="146">
        <f>IF(N583="zákl. přenesená",J583,0)</f>
        <v>0</v>
      </c>
      <c r="BH583" s="146">
        <f>IF(N583="sníž. přenesená",J583,0)</f>
        <v>0</v>
      </c>
      <c r="BI583" s="146">
        <f>IF(N583="nulová",J583,0)</f>
        <v>0</v>
      </c>
      <c r="BJ583" s="17" t="s">
        <v>86</v>
      </c>
      <c r="BK583" s="146">
        <f>ROUND(I583*H583,2)</f>
        <v>0</v>
      </c>
      <c r="BL583" s="17" t="s">
        <v>153</v>
      </c>
      <c r="BM583" s="145" t="s">
        <v>734</v>
      </c>
    </row>
    <row r="584" spans="2:65" s="1" customFormat="1" ht="11.25" x14ac:dyDescent="0.2">
      <c r="B584" s="32"/>
      <c r="D584" s="147" t="s">
        <v>155</v>
      </c>
      <c r="F584" s="148" t="s">
        <v>735</v>
      </c>
      <c r="I584" s="149"/>
      <c r="L584" s="32"/>
      <c r="M584" s="150"/>
      <c r="T584" s="56"/>
      <c r="AT584" s="17" t="s">
        <v>155</v>
      </c>
      <c r="AU584" s="17" t="s">
        <v>88</v>
      </c>
    </row>
    <row r="585" spans="2:65" s="13" customFormat="1" ht="11.25" x14ac:dyDescent="0.2">
      <c r="B585" s="158"/>
      <c r="D585" s="152" t="s">
        <v>157</v>
      </c>
      <c r="E585" s="159" t="s">
        <v>1</v>
      </c>
      <c r="F585" s="160" t="s">
        <v>736</v>
      </c>
      <c r="H585" s="161">
        <v>12838.32</v>
      </c>
      <c r="I585" s="162"/>
      <c r="L585" s="158"/>
      <c r="M585" s="163"/>
      <c r="T585" s="164"/>
      <c r="AT585" s="159" t="s">
        <v>157</v>
      </c>
      <c r="AU585" s="159" t="s">
        <v>88</v>
      </c>
      <c r="AV585" s="13" t="s">
        <v>88</v>
      </c>
      <c r="AW585" s="13" t="s">
        <v>34</v>
      </c>
      <c r="AX585" s="13" t="s">
        <v>78</v>
      </c>
      <c r="AY585" s="159" t="s">
        <v>147</v>
      </c>
    </row>
    <row r="586" spans="2:65" s="14" customFormat="1" ht="11.25" x14ac:dyDescent="0.2">
      <c r="B586" s="165"/>
      <c r="D586" s="152" t="s">
        <v>157</v>
      </c>
      <c r="E586" s="166" t="s">
        <v>1</v>
      </c>
      <c r="F586" s="167" t="s">
        <v>160</v>
      </c>
      <c r="H586" s="168">
        <v>12838.32</v>
      </c>
      <c r="I586" s="169"/>
      <c r="L586" s="165"/>
      <c r="M586" s="170"/>
      <c r="T586" s="171"/>
      <c r="AT586" s="166" t="s">
        <v>157</v>
      </c>
      <c r="AU586" s="166" t="s">
        <v>88</v>
      </c>
      <c r="AV586" s="14" t="s">
        <v>153</v>
      </c>
      <c r="AW586" s="14" t="s">
        <v>34</v>
      </c>
      <c r="AX586" s="14" t="s">
        <v>86</v>
      </c>
      <c r="AY586" s="166" t="s">
        <v>147</v>
      </c>
    </row>
    <row r="587" spans="2:65" s="1" customFormat="1" ht="21.75" customHeight="1" x14ac:dyDescent="0.2">
      <c r="B587" s="32"/>
      <c r="C587" s="133" t="s">
        <v>737</v>
      </c>
      <c r="D587" s="133" t="s">
        <v>149</v>
      </c>
      <c r="E587" s="134" t="s">
        <v>738</v>
      </c>
      <c r="F587" s="135" t="s">
        <v>739</v>
      </c>
      <c r="G587" s="136" t="s">
        <v>152</v>
      </c>
      <c r="H587" s="137">
        <v>106.986</v>
      </c>
      <c r="I587" s="138"/>
      <c r="J587" s="139">
        <f>ROUND(I587*H587,2)</f>
        <v>0</v>
      </c>
      <c r="K587" s="140"/>
      <c r="L587" s="32"/>
      <c r="M587" s="141" t="s">
        <v>1</v>
      </c>
      <c r="N587" s="142" t="s">
        <v>43</v>
      </c>
      <c r="P587" s="143">
        <f>O587*H587</f>
        <v>0</v>
      </c>
      <c r="Q587" s="143">
        <v>0</v>
      </c>
      <c r="R587" s="143">
        <f>Q587*H587</f>
        <v>0</v>
      </c>
      <c r="S587" s="143">
        <v>0</v>
      </c>
      <c r="T587" s="144">
        <f>S587*H587</f>
        <v>0</v>
      </c>
      <c r="AR587" s="145" t="s">
        <v>153</v>
      </c>
      <c r="AT587" s="145" t="s">
        <v>149</v>
      </c>
      <c r="AU587" s="145" t="s">
        <v>88</v>
      </c>
      <c r="AY587" s="17" t="s">
        <v>147</v>
      </c>
      <c r="BE587" s="146">
        <f>IF(N587="základní",J587,0)</f>
        <v>0</v>
      </c>
      <c r="BF587" s="146">
        <f>IF(N587="snížená",J587,0)</f>
        <v>0</v>
      </c>
      <c r="BG587" s="146">
        <f>IF(N587="zákl. přenesená",J587,0)</f>
        <v>0</v>
      </c>
      <c r="BH587" s="146">
        <f>IF(N587="sníž. přenesená",J587,0)</f>
        <v>0</v>
      </c>
      <c r="BI587" s="146">
        <f>IF(N587="nulová",J587,0)</f>
        <v>0</v>
      </c>
      <c r="BJ587" s="17" t="s">
        <v>86</v>
      </c>
      <c r="BK587" s="146">
        <f>ROUND(I587*H587,2)</f>
        <v>0</v>
      </c>
      <c r="BL587" s="17" t="s">
        <v>153</v>
      </c>
      <c r="BM587" s="145" t="s">
        <v>740</v>
      </c>
    </row>
    <row r="588" spans="2:65" s="1" customFormat="1" ht="11.25" x14ac:dyDescent="0.2">
      <c r="B588" s="32"/>
      <c r="D588" s="147" t="s">
        <v>155</v>
      </c>
      <c r="F588" s="148" t="s">
        <v>741</v>
      </c>
      <c r="I588" s="149"/>
      <c r="L588" s="32"/>
      <c r="M588" s="150"/>
      <c r="T588" s="56"/>
      <c r="AT588" s="17" t="s">
        <v>155</v>
      </c>
      <c r="AU588" s="17" t="s">
        <v>88</v>
      </c>
    </row>
    <row r="589" spans="2:65" s="1" customFormat="1" ht="24.2" customHeight="1" x14ac:dyDescent="0.2">
      <c r="B589" s="32"/>
      <c r="C589" s="133" t="s">
        <v>742</v>
      </c>
      <c r="D589" s="133" t="s">
        <v>149</v>
      </c>
      <c r="E589" s="134" t="s">
        <v>743</v>
      </c>
      <c r="F589" s="135" t="s">
        <v>744</v>
      </c>
      <c r="G589" s="136" t="s">
        <v>745</v>
      </c>
      <c r="H589" s="137">
        <v>15</v>
      </c>
      <c r="I589" s="138"/>
      <c r="J589" s="139">
        <f>ROUND(I589*H589,2)</f>
        <v>0</v>
      </c>
      <c r="K589" s="140"/>
      <c r="L589" s="32"/>
      <c r="M589" s="141" t="s">
        <v>1</v>
      </c>
      <c r="N589" s="142" t="s">
        <v>43</v>
      </c>
      <c r="P589" s="143">
        <f>O589*H589</f>
        <v>0</v>
      </c>
      <c r="Q589" s="143">
        <v>0</v>
      </c>
      <c r="R589" s="143">
        <f>Q589*H589</f>
        <v>0</v>
      </c>
      <c r="S589" s="143">
        <v>0</v>
      </c>
      <c r="T589" s="144">
        <f>S589*H589</f>
        <v>0</v>
      </c>
      <c r="AR589" s="145" t="s">
        <v>153</v>
      </c>
      <c r="AT589" s="145" t="s">
        <v>149</v>
      </c>
      <c r="AU589" s="145" t="s">
        <v>88</v>
      </c>
      <c r="AY589" s="17" t="s">
        <v>147</v>
      </c>
      <c r="BE589" s="146">
        <f>IF(N589="základní",J589,0)</f>
        <v>0</v>
      </c>
      <c r="BF589" s="146">
        <f>IF(N589="snížená",J589,0)</f>
        <v>0</v>
      </c>
      <c r="BG589" s="146">
        <f>IF(N589="zákl. přenesená",J589,0)</f>
        <v>0</v>
      </c>
      <c r="BH589" s="146">
        <f>IF(N589="sníž. přenesená",J589,0)</f>
        <v>0</v>
      </c>
      <c r="BI589" s="146">
        <f>IF(N589="nulová",J589,0)</f>
        <v>0</v>
      </c>
      <c r="BJ589" s="17" t="s">
        <v>86</v>
      </c>
      <c r="BK589" s="146">
        <f>ROUND(I589*H589,2)</f>
        <v>0</v>
      </c>
      <c r="BL589" s="17" t="s">
        <v>153</v>
      </c>
      <c r="BM589" s="145" t="s">
        <v>746</v>
      </c>
    </row>
    <row r="590" spans="2:65" s="1" customFormat="1" ht="11.25" x14ac:dyDescent="0.2">
      <c r="B590" s="32"/>
      <c r="D590" s="147" t="s">
        <v>155</v>
      </c>
      <c r="F590" s="148" t="s">
        <v>747</v>
      </c>
      <c r="I590" s="149"/>
      <c r="L590" s="32"/>
      <c r="M590" s="150"/>
      <c r="T590" s="56"/>
      <c r="AT590" s="17" t="s">
        <v>155</v>
      </c>
      <c r="AU590" s="17" t="s">
        <v>88</v>
      </c>
    </row>
    <row r="591" spans="2:65" s="13" customFormat="1" ht="11.25" x14ac:dyDescent="0.2">
      <c r="B591" s="158"/>
      <c r="D591" s="152" t="s">
        <v>157</v>
      </c>
      <c r="E591" s="159" t="s">
        <v>1</v>
      </c>
      <c r="F591" s="160" t="s">
        <v>748</v>
      </c>
      <c r="H591" s="161">
        <v>15</v>
      </c>
      <c r="I591" s="162"/>
      <c r="L591" s="158"/>
      <c r="M591" s="163"/>
      <c r="T591" s="164"/>
      <c r="AT591" s="159" t="s">
        <v>157</v>
      </c>
      <c r="AU591" s="159" t="s">
        <v>88</v>
      </c>
      <c r="AV591" s="13" t="s">
        <v>88</v>
      </c>
      <c r="AW591" s="13" t="s">
        <v>34</v>
      </c>
      <c r="AX591" s="13" t="s">
        <v>78</v>
      </c>
      <c r="AY591" s="159" t="s">
        <v>147</v>
      </c>
    </row>
    <row r="592" spans="2:65" s="14" customFormat="1" ht="11.25" x14ac:dyDescent="0.2">
      <c r="B592" s="165"/>
      <c r="D592" s="152" t="s">
        <v>157</v>
      </c>
      <c r="E592" s="166" t="s">
        <v>1</v>
      </c>
      <c r="F592" s="167" t="s">
        <v>160</v>
      </c>
      <c r="H592" s="168">
        <v>15</v>
      </c>
      <c r="I592" s="169"/>
      <c r="L592" s="165"/>
      <c r="M592" s="170"/>
      <c r="T592" s="171"/>
      <c r="AT592" s="166" t="s">
        <v>157</v>
      </c>
      <c r="AU592" s="166" t="s">
        <v>88</v>
      </c>
      <c r="AV592" s="14" t="s">
        <v>153</v>
      </c>
      <c r="AW592" s="14" t="s">
        <v>34</v>
      </c>
      <c r="AX592" s="14" t="s">
        <v>86</v>
      </c>
      <c r="AY592" s="166" t="s">
        <v>147</v>
      </c>
    </row>
    <row r="593" spans="2:65" s="1" customFormat="1" ht="33" customHeight="1" x14ac:dyDescent="0.2">
      <c r="B593" s="32"/>
      <c r="C593" s="133" t="s">
        <v>749</v>
      </c>
      <c r="D593" s="133" t="s">
        <v>149</v>
      </c>
      <c r="E593" s="134" t="s">
        <v>750</v>
      </c>
      <c r="F593" s="135" t="s">
        <v>751</v>
      </c>
      <c r="G593" s="136" t="s">
        <v>745</v>
      </c>
      <c r="H593" s="137">
        <v>675</v>
      </c>
      <c r="I593" s="138"/>
      <c r="J593" s="139">
        <f>ROUND(I593*H593,2)</f>
        <v>0</v>
      </c>
      <c r="K593" s="140"/>
      <c r="L593" s="32"/>
      <c r="M593" s="141" t="s">
        <v>1</v>
      </c>
      <c r="N593" s="142" t="s">
        <v>43</v>
      </c>
      <c r="P593" s="143">
        <f>O593*H593</f>
        <v>0</v>
      </c>
      <c r="Q593" s="143">
        <v>0</v>
      </c>
      <c r="R593" s="143">
        <f>Q593*H593</f>
        <v>0</v>
      </c>
      <c r="S593" s="143">
        <v>0</v>
      </c>
      <c r="T593" s="144">
        <f>S593*H593</f>
        <v>0</v>
      </c>
      <c r="AR593" s="145" t="s">
        <v>153</v>
      </c>
      <c r="AT593" s="145" t="s">
        <v>149</v>
      </c>
      <c r="AU593" s="145" t="s">
        <v>88</v>
      </c>
      <c r="AY593" s="17" t="s">
        <v>147</v>
      </c>
      <c r="BE593" s="146">
        <f>IF(N593="základní",J593,0)</f>
        <v>0</v>
      </c>
      <c r="BF593" s="146">
        <f>IF(N593="snížená",J593,0)</f>
        <v>0</v>
      </c>
      <c r="BG593" s="146">
        <f>IF(N593="zákl. přenesená",J593,0)</f>
        <v>0</v>
      </c>
      <c r="BH593" s="146">
        <f>IF(N593="sníž. přenesená",J593,0)</f>
        <v>0</v>
      </c>
      <c r="BI593" s="146">
        <f>IF(N593="nulová",J593,0)</f>
        <v>0</v>
      </c>
      <c r="BJ593" s="17" t="s">
        <v>86</v>
      </c>
      <c r="BK593" s="146">
        <f>ROUND(I593*H593,2)</f>
        <v>0</v>
      </c>
      <c r="BL593" s="17" t="s">
        <v>153</v>
      </c>
      <c r="BM593" s="145" t="s">
        <v>752</v>
      </c>
    </row>
    <row r="594" spans="2:65" s="1" customFormat="1" ht="11.25" x14ac:dyDescent="0.2">
      <c r="B594" s="32"/>
      <c r="D594" s="147" t="s">
        <v>155</v>
      </c>
      <c r="F594" s="148" t="s">
        <v>753</v>
      </c>
      <c r="I594" s="149"/>
      <c r="L594" s="32"/>
      <c r="M594" s="150"/>
      <c r="T594" s="56"/>
      <c r="AT594" s="17" t="s">
        <v>155</v>
      </c>
      <c r="AU594" s="17" t="s">
        <v>88</v>
      </c>
    </row>
    <row r="595" spans="2:65" s="13" customFormat="1" ht="11.25" x14ac:dyDescent="0.2">
      <c r="B595" s="158"/>
      <c r="D595" s="152" t="s">
        <v>157</v>
      </c>
      <c r="E595" s="159" t="s">
        <v>1</v>
      </c>
      <c r="F595" s="160" t="s">
        <v>754</v>
      </c>
      <c r="H595" s="161">
        <v>675</v>
      </c>
      <c r="I595" s="162"/>
      <c r="L595" s="158"/>
      <c r="M595" s="163"/>
      <c r="T595" s="164"/>
      <c r="AT595" s="159" t="s">
        <v>157</v>
      </c>
      <c r="AU595" s="159" t="s">
        <v>88</v>
      </c>
      <c r="AV595" s="13" t="s">
        <v>88</v>
      </c>
      <c r="AW595" s="13" t="s">
        <v>34</v>
      </c>
      <c r="AX595" s="13" t="s">
        <v>78</v>
      </c>
      <c r="AY595" s="159" t="s">
        <v>147</v>
      </c>
    </row>
    <row r="596" spans="2:65" s="14" customFormat="1" ht="11.25" x14ac:dyDescent="0.2">
      <c r="B596" s="165"/>
      <c r="D596" s="152" t="s">
        <v>157</v>
      </c>
      <c r="E596" s="166" t="s">
        <v>1</v>
      </c>
      <c r="F596" s="167" t="s">
        <v>160</v>
      </c>
      <c r="H596" s="168">
        <v>675</v>
      </c>
      <c r="I596" s="169"/>
      <c r="L596" s="165"/>
      <c r="M596" s="170"/>
      <c r="T596" s="171"/>
      <c r="AT596" s="166" t="s">
        <v>157</v>
      </c>
      <c r="AU596" s="166" t="s">
        <v>88</v>
      </c>
      <c r="AV596" s="14" t="s">
        <v>153</v>
      </c>
      <c r="AW596" s="14" t="s">
        <v>34</v>
      </c>
      <c r="AX596" s="14" t="s">
        <v>86</v>
      </c>
      <c r="AY596" s="166" t="s">
        <v>147</v>
      </c>
    </row>
    <row r="597" spans="2:65" s="1" customFormat="1" ht="24.2" customHeight="1" x14ac:dyDescent="0.2">
      <c r="B597" s="32"/>
      <c r="C597" s="133" t="s">
        <v>755</v>
      </c>
      <c r="D597" s="133" t="s">
        <v>149</v>
      </c>
      <c r="E597" s="134" t="s">
        <v>756</v>
      </c>
      <c r="F597" s="135" t="s">
        <v>757</v>
      </c>
      <c r="G597" s="136" t="s">
        <v>745</v>
      </c>
      <c r="H597" s="137">
        <v>15</v>
      </c>
      <c r="I597" s="138"/>
      <c r="J597" s="139">
        <f>ROUND(I597*H597,2)</f>
        <v>0</v>
      </c>
      <c r="K597" s="140"/>
      <c r="L597" s="32"/>
      <c r="M597" s="141" t="s">
        <v>1</v>
      </c>
      <c r="N597" s="142" t="s">
        <v>43</v>
      </c>
      <c r="P597" s="143">
        <f>O597*H597</f>
        <v>0</v>
      </c>
      <c r="Q597" s="143">
        <v>0</v>
      </c>
      <c r="R597" s="143">
        <f>Q597*H597</f>
        <v>0</v>
      </c>
      <c r="S597" s="143">
        <v>0</v>
      </c>
      <c r="T597" s="144">
        <f>S597*H597</f>
        <v>0</v>
      </c>
      <c r="AR597" s="145" t="s">
        <v>153</v>
      </c>
      <c r="AT597" s="145" t="s">
        <v>149</v>
      </c>
      <c r="AU597" s="145" t="s">
        <v>88</v>
      </c>
      <c r="AY597" s="17" t="s">
        <v>147</v>
      </c>
      <c r="BE597" s="146">
        <f>IF(N597="základní",J597,0)</f>
        <v>0</v>
      </c>
      <c r="BF597" s="146">
        <f>IF(N597="snížená",J597,0)</f>
        <v>0</v>
      </c>
      <c r="BG597" s="146">
        <f>IF(N597="zákl. přenesená",J597,0)</f>
        <v>0</v>
      </c>
      <c r="BH597" s="146">
        <f>IF(N597="sníž. přenesená",J597,0)</f>
        <v>0</v>
      </c>
      <c r="BI597" s="146">
        <f>IF(N597="nulová",J597,0)</f>
        <v>0</v>
      </c>
      <c r="BJ597" s="17" t="s">
        <v>86</v>
      </c>
      <c r="BK597" s="146">
        <f>ROUND(I597*H597,2)</f>
        <v>0</v>
      </c>
      <c r="BL597" s="17" t="s">
        <v>153</v>
      </c>
      <c r="BM597" s="145" t="s">
        <v>758</v>
      </c>
    </row>
    <row r="598" spans="2:65" s="1" customFormat="1" ht="11.25" x14ac:dyDescent="0.2">
      <c r="B598" s="32"/>
      <c r="D598" s="147" t="s">
        <v>155</v>
      </c>
      <c r="F598" s="148" t="s">
        <v>759</v>
      </c>
      <c r="I598" s="149"/>
      <c r="L598" s="32"/>
      <c r="M598" s="150"/>
      <c r="T598" s="56"/>
      <c r="AT598" s="17" t="s">
        <v>155</v>
      </c>
      <c r="AU598" s="17" t="s">
        <v>88</v>
      </c>
    </row>
    <row r="599" spans="2:65" s="11" customFormat="1" ht="22.9" customHeight="1" x14ac:dyDescent="0.2">
      <c r="B599" s="121"/>
      <c r="D599" s="122" t="s">
        <v>77</v>
      </c>
      <c r="E599" s="131" t="s">
        <v>760</v>
      </c>
      <c r="F599" s="131" t="s">
        <v>761</v>
      </c>
      <c r="I599" s="124"/>
      <c r="J599" s="132">
        <f>BK599</f>
        <v>0</v>
      </c>
      <c r="L599" s="121"/>
      <c r="M599" s="126"/>
      <c r="P599" s="127">
        <f>SUM(P600:P609)</f>
        <v>0</v>
      </c>
      <c r="R599" s="127">
        <f>SUM(R600:R609)</f>
        <v>0</v>
      </c>
      <c r="T599" s="128">
        <f>SUM(T600:T609)</f>
        <v>0</v>
      </c>
      <c r="AR599" s="122" t="s">
        <v>86</v>
      </c>
      <c r="AT599" s="129" t="s">
        <v>77</v>
      </c>
      <c r="AU599" s="129" t="s">
        <v>86</v>
      </c>
      <c r="AY599" s="122" t="s">
        <v>147</v>
      </c>
      <c r="BK599" s="130">
        <f>SUM(BK600:BK609)</f>
        <v>0</v>
      </c>
    </row>
    <row r="600" spans="2:65" s="1" customFormat="1" ht="33" customHeight="1" x14ac:dyDescent="0.2">
      <c r="B600" s="32"/>
      <c r="C600" s="133" t="s">
        <v>762</v>
      </c>
      <c r="D600" s="133" t="s">
        <v>149</v>
      </c>
      <c r="E600" s="134" t="s">
        <v>763</v>
      </c>
      <c r="F600" s="135" t="s">
        <v>764</v>
      </c>
      <c r="G600" s="136" t="s">
        <v>205</v>
      </c>
      <c r="H600" s="137">
        <v>14.689</v>
      </c>
      <c r="I600" s="138"/>
      <c r="J600" s="139">
        <f>ROUND(I600*H600,2)</f>
        <v>0</v>
      </c>
      <c r="K600" s="140"/>
      <c r="L600" s="32"/>
      <c r="M600" s="141" t="s">
        <v>1</v>
      </c>
      <c r="N600" s="142" t="s">
        <v>43</v>
      </c>
      <c r="P600" s="143">
        <f>O600*H600</f>
        <v>0</v>
      </c>
      <c r="Q600" s="143">
        <v>0</v>
      </c>
      <c r="R600" s="143">
        <f>Q600*H600</f>
        <v>0</v>
      </c>
      <c r="S600" s="143">
        <v>0</v>
      </c>
      <c r="T600" s="144">
        <f>S600*H600</f>
        <v>0</v>
      </c>
      <c r="AR600" s="145" t="s">
        <v>153</v>
      </c>
      <c r="AT600" s="145" t="s">
        <v>149</v>
      </c>
      <c r="AU600" s="145" t="s">
        <v>88</v>
      </c>
      <c r="AY600" s="17" t="s">
        <v>147</v>
      </c>
      <c r="BE600" s="146">
        <f>IF(N600="základní",J600,0)</f>
        <v>0</v>
      </c>
      <c r="BF600" s="146">
        <f>IF(N600="snížená",J600,0)</f>
        <v>0</v>
      </c>
      <c r="BG600" s="146">
        <f>IF(N600="zákl. přenesená",J600,0)</f>
        <v>0</v>
      </c>
      <c r="BH600" s="146">
        <f>IF(N600="sníž. přenesená",J600,0)</f>
        <v>0</v>
      </c>
      <c r="BI600" s="146">
        <f>IF(N600="nulová",J600,0)</f>
        <v>0</v>
      </c>
      <c r="BJ600" s="17" t="s">
        <v>86</v>
      </c>
      <c r="BK600" s="146">
        <f>ROUND(I600*H600,2)</f>
        <v>0</v>
      </c>
      <c r="BL600" s="17" t="s">
        <v>153</v>
      </c>
      <c r="BM600" s="145" t="s">
        <v>765</v>
      </c>
    </row>
    <row r="601" spans="2:65" s="1" customFormat="1" ht="11.25" x14ac:dyDescent="0.2">
      <c r="B601" s="32"/>
      <c r="D601" s="147" t="s">
        <v>155</v>
      </c>
      <c r="F601" s="148" t="s">
        <v>766</v>
      </c>
      <c r="I601" s="149"/>
      <c r="L601" s="32"/>
      <c r="M601" s="150"/>
      <c r="T601" s="56"/>
      <c r="AT601" s="17" t="s">
        <v>155</v>
      </c>
      <c r="AU601" s="17" t="s">
        <v>88</v>
      </c>
    </row>
    <row r="602" spans="2:65" s="1" customFormat="1" ht="24.2" customHeight="1" x14ac:dyDescent="0.2">
      <c r="B602" s="32"/>
      <c r="C602" s="133" t="s">
        <v>767</v>
      </c>
      <c r="D602" s="133" t="s">
        <v>149</v>
      </c>
      <c r="E602" s="134" t="s">
        <v>768</v>
      </c>
      <c r="F602" s="135" t="s">
        <v>769</v>
      </c>
      <c r="G602" s="136" t="s">
        <v>205</v>
      </c>
      <c r="H602" s="137">
        <v>14.689</v>
      </c>
      <c r="I602" s="138"/>
      <c r="J602" s="139">
        <f>ROUND(I602*H602,2)</f>
        <v>0</v>
      </c>
      <c r="K602" s="140"/>
      <c r="L602" s="32"/>
      <c r="M602" s="141" t="s">
        <v>1</v>
      </c>
      <c r="N602" s="142" t="s">
        <v>43</v>
      </c>
      <c r="P602" s="143">
        <f>O602*H602</f>
        <v>0</v>
      </c>
      <c r="Q602" s="143">
        <v>0</v>
      </c>
      <c r="R602" s="143">
        <f>Q602*H602</f>
        <v>0</v>
      </c>
      <c r="S602" s="143">
        <v>0</v>
      </c>
      <c r="T602" s="144">
        <f>S602*H602</f>
        <v>0</v>
      </c>
      <c r="AR602" s="145" t="s">
        <v>153</v>
      </c>
      <c r="AT602" s="145" t="s">
        <v>149</v>
      </c>
      <c r="AU602" s="145" t="s">
        <v>88</v>
      </c>
      <c r="AY602" s="17" t="s">
        <v>147</v>
      </c>
      <c r="BE602" s="146">
        <f>IF(N602="základní",J602,0)</f>
        <v>0</v>
      </c>
      <c r="BF602" s="146">
        <f>IF(N602="snížená",J602,0)</f>
        <v>0</v>
      </c>
      <c r="BG602" s="146">
        <f>IF(N602="zákl. přenesená",J602,0)</f>
        <v>0</v>
      </c>
      <c r="BH602" s="146">
        <f>IF(N602="sníž. přenesená",J602,0)</f>
        <v>0</v>
      </c>
      <c r="BI602" s="146">
        <f>IF(N602="nulová",J602,0)</f>
        <v>0</v>
      </c>
      <c r="BJ602" s="17" t="s">
        <v>86</v>
      </c>
      <c r="BK602" s="146">
        <f>ROUND(I602*H602,2)</f>
        <v>0</v>
      </c>
      <c r="BL602" s="17" t="s">
        <v>153</v>
      </c>
      <c r="BM602" s="145" t="s">
        <v>770</v>
      </c>
    </row>
    <row r="603" spans="2:65" s="1" customFormat="1" ht="11.25" x14ac:dyDescent="0.2">
      <c r="B603" s="32"/>
      <c r="D603" s="147" t="s">
        <v>155</v>
      </c>
      <c r="F603" s="148" t="s">
        <v>771</v>
      </c>
      <c r="I603" s="149"/>
      <c r="L603" s="32"/>
      <c r="M603" s="150"/>
      <c r="T603" s="56"/>
      <c r="AT603" s="17" t="s">
        <v>155</v>
      </c>
      <c r="AU603" s="17" t="s">
        <v>88</v>
      </c>
    </row>
    <row r="604" spans="2:65" s="1" customFormat="1" ht="24.2" customHeight="1" x14ac:dyDescent="0.2">
      <c r="B604" s="32"/>
      <c r="C604" s="133" t="s">
        <v>772</v>
      </c>
      <c r="D604" s="133" t="s">
        <v>149</v>
      </c>
      <c r="E604" s="134" t="s">
        <v>773</v>
      </c>
      <c r="F604" s="135" t="s">
        <v>774</v>
      </c>
      <c r="G604" s="136" t="s">
        <v>205</v>
      </c>
      <c r="H604" s="137">
        <v>113.247</v>
      </c>
      <c r="I604" s="138"/>
      <c r="J604" s="139">
        <f>ROUND(I604*H604,2)</f>
        <v>0</v>
      </c>
      <c r="K604" s="140"/>
      <c r="L604" s="32"/>
      <c r="M604" s="141" t="s">
        <v>1</v>
      </c>
      <c r="N604" s="142" t="s">
        <v>43</v>
      </c>
      <c r="P604" s="143">
        <f>O604*H604</f>
        <v>0</v>
      </c>
      <c r="Q604" s="143">
        <v>0</v>
      </c>
      <c r="R604" s="143">
        <f>Q604*H604</f>
        <v>0</v>
      </c>
      <c r="S604" s="143">
        <v>0</v>
      </c>
      <c r="T604" s="144">
        <f>S604*H604</f>
        <v>0</v>
      </c>
      <c r="AR604" s="145" t="s">
        <v>153</v>
      </c>
      <c r="AT604" s="145" t="s">
        <v>149</v>
      </c>
      <c r="AU604" s="145" t="s">
        <v>88</v>
      </c>
      <c r="AY604" s="17" t="s">
        <v>147</v>
      </c>
      <c r="BE604" s="146">
        <f>IF(N604="základní",J604,0)</f>
        <v>0</v>
      </c>
      <c r="BF604" s="146">
        <f>IF(N604="snížená",J604,0)</f>
        <v>0</v>
      </c>
      <c r="BG604" s="146">
        <f>IF(N604="zákl. přenesená",J604,0)</f>
        <v>0</v>
      </c>
      <c r="BH604" s="146">
        <f>IF(N604="sníž. přenesená",J604,0)</f>
        <v>0</v>
      </c>
      <c r="BI604" s="146">
        <f>IF(N604="nulová",J604,0)</f>
        <v>0</v>
      </c>
      <c r="BJ604" s="17" t="s">
        <v>86</v>
      </c>
      <c r="BK604" s="146">
        <f>ROUND(I604*H604,2)</f>
        <v>0</v>
      </c>
      <c r="BL604" s="17" t="s">
        <v>153</v>
      </c>
      <c r="BM604" s="145" t="s">
        <v>775</v>
      </c>
    </row>
    <row r="605" spans="2:65" s="1" customFormat="1" ht="11.25" x14ac:dyDescent="0.2">
      <c r="B605" s="32"/>
      <c r="D605" s="147" t="s">
        <v>155</v>
      </c>
      <c r="F605" s="148" t="s">
        <v>776</v>
      </c>
      <c r="I605" s="149"/>
      <c r="L605" s="32"/>
      <c r="M605" s="150"/>
      <c r="T605" s="56"/>
      <c r="AT605" s="17" t="s">
        <v>155</v>
      </c>
      <c r="AU605" s="17" t="s">
        <v>88</v>
      </c>
    </row>
    <row r="606" spans="2:65" s="13" customFormat="1" ht="11.25" x14ac:dyDescent="0.2">
      <c r="B606" s="158"/>
      <c r="D606" s="152" t="s">
        <v>157</v>
      </c>
      <c r="E606" s="159" t="s">
        <v>1</v>
      </c>
      <c r="F606" s="160" t="s">
        <v>777</v>
      </c>
      <c r="H606" s="161">
        <v>113.247</v>
      </c>
      <c r="I606" s="162"/>
      <c r="L606" s="158"/>
      <c r="M606" s="163"/>
      <c r="T606" s="164"/>
      <c r="AT606" s="159" t="s">
        <v>157</v>
      </c>
      <c r="AU606" s="159" t="s">
        <v>88</v>
      </c>
      <c r="AV606" s="13" t="s">
        <v>88</v>
      </c>
      <c r="AW606" s="13" t="s">
        <v>34</v>
      </c>
      <c r="AX606" s="13" t="s">
        <v>78</v>
      </c>
      <c r="AY606" s="159" t="s">
        <v>147</v>
      </c>
    </row>
    <row r="607" spans="2:65" s="14" customFormat="1" ht="11.25" x14ac:dyDescent="0.2">
      <c r="B607" s="165"/>
      <c r="D607" s="152" t="s">
        <v>157</v>
      </c>
      <c r="E607" s="166" t="s">
        <v>1</v>
      </c>
      <c r="F607" s="167" t="s">
        <v>160</v>
      </c>
      <c r="H607" s="168">
        <v>113.247</v>
      </c>
      <c r="I607" s="169"/>
      <c r="L607" s="165"/>
      <c r="M607" s="170"/>
      <c r="T607" s="171"/>
      <c r="AT607" s="166" t="s">
        <v>157</v>
      </c>
      <c r="AU607" s="166" t="s">
        <v>88</v>
      </c>
      <c r="AV607" s="14" t="s">
        <v>153</v>
      </c>
      <c r="AW607" s="14" t="s">
        <v>34</v>
      </c>
      <c r="AX607" s="14" t="s">
        <v>86</v>
      </c>
      <c r="AY607" s="166" t="s">
        <v>147</v>
      </c>
    </row>
    <row r="608" spans="2:65" s="1" customFormat="1" ht="44.25" customHeight="1" x14ac:dyDescent="0.2">
      <c r="B608" s="32"/>
      <c r="C608" s="133" t="s">
        <v>684</v>
      </c>
      <c r="D608" s="133" t="s">
        <v>149</v>
      </c>
      <c r="E608" s="134" t="s">
        <v>778</v>
      </c>
      <c r="F608" s="135" t="s">
        <v>779</v>
      </c>
      <c r="G608" s="136" t="s">
        <v>205</v>
      </c>
      <c r="H608" s="137">
        <v>12.583</v>
      </c>
      <c r="I608" s="138"/>
      <c r="J608" s="139">
        <f>ROUND(I608*H608,2)</f>
        <v>0</v>
      </c>
      <c r="K608" s="140"/>
      <c r="L608" s="32"/>
      <c r="M608" s="141" t="s">
        <v>1</v>
      </c>
      <c r="N608" s="142" t="s">
        <v>43</v>
      </c>
      <c r="P608" s="143">
        <f>O608*H608</f>
        <v>0</v>
      </c>
      <c r="Q608" s="143">
        <v>0</v>
      </c>
      <c r="R608" s="143">
        <f>Q608*H608</f>
        <v>0</v>
      </c>
      <c r="S608" s="143">
        <v>0</v>
      </c>
      <c r="T608" s="144">
        <f>S608*H608</f>
        <v>0</v>
      </c>
      <c r="AR608" s="145" t="s">
        <v>153</v>
      </c>
      <c r="AT608" s="145" t="s">
        <v>149</v>
      </c>
      <c r="AU608" s="145" t="s">
        <v>88</v>
      </c>
      <c r="AY608" s="17" t="s">
        <v>147</v>
      </c>
      <c r="BE608" s="146">
        <f>IF(N608="základní",J608,0)</f>
        <v>0</v>
      </c>
      <c r="BF608" s="146">
        <f>IF(N608="snížená",J608,0)</f>
        <v>0</v>
      </c>
      <c r="BG608" s="146">
        <f>IF(N608="zákl. přenesená",J608,0)</f>
        <v>0</v>
      </c>
      <c r="BH608" s="146">
        <f>IF(N608="sníž. přenesená",J608,0)</f>
        <v>0</v>
      </c>
      <c r="BI608" s="146">
        <f>IF(N608="nulová",J608,0)</f>
        <v>0</v>
      </c>
      <c r="BJ608" s="17" t="s">
        <v>86</v>
      </c>
      <c r="BK608" s="146">
        <f>ROUND(I608*H608,2)</f>
        <v>0</v>
      </c>
      <c r="BL608" s="17" t="s">
        <v>153</v>
      </c>
      <c r="BM608" s="145" t="s">
        <v>780</v>
      </c>
    </row>
    <row r="609" spans="2:65" s="1" customFormat="1" ht="11.25" x14ac:dyDescent="0.2">
      <c r="B609" s="32"/>
      <c r="D609" s="147" t="s">
        <v>155</v>
      </c>
      <c r="F609" s="148" t="s">
        <v>781</v>
      </c>
      <c r="I609" s="149"/>
      <c r="L609" s="32"/>
      <c r="M609" s="150"/>
      <c r="T609" s="56"/>
      <c r="AT609" s="17" t="s">
        <v>155</v>
      </c>
      <c r="AU609" s="17" t="s">
        <v>88</v>
      </c>
    </row>
    <row r="610" spans="2:65" s="11" customFormat="1" ht="22.9" customHeight="1" x14ac:dyDescent="0.2">
      <c r="B610" s="121"/>
      <c r="D610" s="122" t="s">
        <v>77</v>
      </c>
      <c r="E610" s="131" t="s">
        <v>782</v>
      </c>
      <c r="F610" s="131" t="s">
        <v>783</v>
      </c>
      <c r="I610" s="124"/>
      <c r="J610" s="132">
        <f>BK610</f>
        <v>0</v>
      </c>
      <c r="L610" s="121"/>
      <c r="M610" s="126"/>
      <c r="P610" s="127">
        <f>SUM(P611:P612)</f>
        <v>0</v>
      </c>
      <c r="R610" s="127">
        <f>SUM(R611:R612)</f>
        <v>0</v>
      </c>
      <c r="T610" s="128">
        <f>SUM(T611:T612)</f>
        <v>0</v>
      </c>
      <c r="AR610" s="122" t="s">
        <v>86</v>
      </c>
      <c r="AT610" s="129" t="s">
        <v>77</v>
      </c>
      <c r="AU610" s="129" t="s">
        <v>86</v>
      </c>
      <c r="AY610" s="122" t="s">
        <v>147</v>
      </c>
      <c r="BK610" s="130">
        <f>SUM(BK611:BK612)</f>
        <v>0</v>
      </c>
    </row>
    <row r="611" spans="2:65" s="1" customFormat="1" ht="16.5" customHeight="1" x14ac:dyDescent="0.2">
      <c r="B611" s="32"/>
      <c r="C611" s="133" t="s">
        <v>784</v>
      </c>
      <c r="D611" s="133" t="s">
        <v>149</v>
      </c>
      <c r="E611" s="134" t="s">
        <v>785</v>
      </c>
      <c r="F611" s="135" t="s">
        <v>786</v>
      </c>
      <c r="G611" s="136" t="s">
        <v>205</v>
      </c>
      <c r="H611" s="137">
        <v>124.503</v>
      </c>
      <c r="I611" s="138"/>
      <c r="J611" s="139">
        <f>ROUND(I611*H611,2)</f>
        <v>0</v>
      </c>
      <c r="K611" s="140"/>
      <c r="L611" s="32"/>
      <c r="M611" s="141" t="s">
        <v>1</v>
      </c>
      <c r="N611" s="142" t="s">
        <v>43</v>
      </c>
      <c r="P611" s="143">
        <f>O611*H611</f>
        <v>0</v>
      </c>
      <c r="Q611" s="143">
        <v>0</v>
      </c>
      <c r="R611" s="143">
        <f>Q611*H611</f>
        <v>0</v>
      </c>
      <c r="S611" s="143">
        <v>0</v>
      </c>
      <c r="T611" s="144">
        <f>S611*H611</f>
        <v>0</v>
      </c>
      <c r="AR611" s="145" t="s">
        <v>153</v>
      </c>
      <c r="AT611" s="145" t="s">
        <v>149</v>
      </c>
      <c r="AU611" s="145" t="s">
        <v>88</v>
      </c>
      <c r="AY611" s="17" t="s">
        <v>147</v>
      </c>
      <c r="BE611" s="146">
        <f>IF(N611="základní",J611,0)</f>
        <v>0</v>
      </c>
      <c r="BF611" s="146">
        <f>IF(N611="snížená",J611,0)</f>
        <v>0</v>
      </c>
      <c r="BG611" s="146">
        <f>IF(N611="zákl. přenesená",J611,0)</f>
        <v>0</v>
      </c>
      <c r="BH611" s="146">
        <f>IF(N611="sníž. přenesená",J611,0)</f>
        <v>0</v>
      </c>
      <c r="BI611" s="146">
        <f>IF(N611="nulová",J611,0)</f>
        <v>0</v>
      </c>
      <c r="BJ611" s="17" t="s">
        <v>86</v>
      </c>
      <c r="BK611" s="146">
        <f>ROUND(I611*H611,2)</f>
        <v>0</v>
      </c>
      <c r="BL611" s="17" t="s">
        <v>153</v>
      </c>
      <c r="BM611" s="145" t="s">
        <v>787</v>
      </c>
    </row>
    <row r="612" spans="2:65" s="1" customFormat="1" ht="11.25" x14ac:dyDescent="0.2">
      <c r="B612" s="32"/>
      <c r="D612" s="147" t="s">
        <v>155</v>
      </c>
      <c r="F612" s="148" t="s">
        <v>788</v>
      </c>
      <c r="I612" s="149"/>
      <c r="L612" s="32"/>
      <c r="M612" s="150"/>
      <c r="T612" s="56"/>
      <c r="AT612" s="17" t="s">
        <v>155</v>
      </c>
      <c r="AU612" s="17" t="s">
        <v>88</v>
      </c>
    </row>
    <row r="613" spans="2:65" s="11" customFormat="1" ht="25.9" customHeight="1" x14ac:dyDescent="0.2">
      <c r="B613" s="121"/>
      <c r="D613" s="122" t="s">
        <v>77</v>
      </c>
      <c r="E613" s="123" t="s">
        <v>789</v>
      </c>
      <c r="F613" s="123" t="s">
        <v>790</v>
      </c>
      <c r="I613" s="124"/>
      <c r="J613" s="125">
        <f>BK613</f>
        <v>0</v>
      </c>
      <c r="L613" s="121"/>
      <c r="M613" s="126"/>
      <c r="P613" s="127">
        <f>P614+P663+P748+P778+P783+P890+P926+P934+P960+P989+P1062+P1101+P1291+P1305</f>
        <v>0</v>
      </c>
      <c r="R613" s="127">
        <f>R614+R663+R748+R778+R783+R890+R926+R934+R960+R989+R1062+R1101+R1291+R1305</f>
        <v>3.9526392399999999</v>
      </c>
      <c r="T613" s="128">
        <f>T614+T663+T748+T778+T783+T890+T926+T934+T960+T989+T1062+T1101+T1291+T1305</f>
        <v>1.1734857999999999</v>
      </c>
      <c r="AR613" s="122" t="s">
        <v>88</v>
      </c>
      <c r="AT613" s="129" t="s">
        <v>77</v>
      </c>
      <c r="AU613" s="129" t="s">
        <v>78</v>
      </c>
      <c r="AY613" s="122" t="s">
        <v>147</v>
      </c>
      <c r="BK613" s="130">
        <f>BK614+BK663+BK748+BK778+BK783+BK890+BK926+BK934+BK960+BK989+BK1062+BK1101+BK1291+BK1305</f>
        <v>0</v>
      </c>
    </row>
    <row r="614" spans="2:65" s="11" customFormat="1" ht="22.9" customHeight="1" x14ac:dyDescent="0.2">
      <c r="B614" s="121"/>
      <c r="D614" s="122" t="s">
        <v>77</v>
      </c>
      <c r="E614" s="131" t="s">
        <v>791</v>
      </c>
      <c r="F614" s="131" t="s">
        <v>792</v>
      </c>
      <c r="I614" s="124"/>
      <c r="J614" s="132">
        <f>BK614</f>
        <v>0</v>
      </c>
      <c r="L614" s="121"/>
      <c r="M614" s="126"/>
      <c r="P614" s="127">
        <f>SUM(P615:P662)</f>
        <v>0</v>
      </c>
      <c r="R614" s="127">
        <f>SUM(R615:R662)</f>
        <v>7.4344319999999992E-2</v>
      </c>
      <c r="T614" s="128">
        <f>SUM(T615:T662)</f>
        <v>0</v>
      </c>
      <c r="AR614" s="122" t="s">
        <v>88</v>
      </c>
      <c r="AT614" s="129" t="s">
        <v>77</v>
      </c>
      <c r="AU614" s="129" t="s">
        <v>86</v>
      </c>
      <c r="AY614" s="122" t="s">
        <v>147</v>
      </c>
      <c r="BK614" s="130">
        <f>SUM(BK615:BK662)</f>
        <v>0</v>
      </c>
    </row>
    <row r="615" spans="2:65" s="1" customFormat="1" ht="24.2" customHeight="1" x14ac:dyDescent="0.2">
      <c r="B615" s="32"/>
      <c r="C615" s="133" t="s">
        <v>793</v>
      </c>
      <c r="D615" s="133" t="s">
        <v>149</v>
      </c>
      <c r="E615" s="134" t="s">
        <v>794</v>
      </c>
      <c r="F615" s="135" t="s">
        <v>795</v>
      </c>
      <c r="G615" s="136" t="s">
        <v>152</v>
      </c>
      <c r="H615" s="137">
        <v>8.1080000000000005</v>
      </c>
      <c r="I615" s="138"/>
      <c r="J615" s="139">
        <f>ROUND(I615*H615,2)</f>
        <v>0</v>
      </c>
      <c r="K615" s="140"/>
      <c r="L615" s="32"/>
      <c r="M615" s="141" t="s">
        <v>1</v>
      </c>
      <c r="N615" s="142" t="s">
        <v>43</v>
      </c>
      <c r="P615" s="143">
        <f>O615*H615</f>
        <v>0</v>
      </c>
      <c r="Q615" s="143">
        <v>0</v>
      </c>
      <c r="R615" s="143">
        <f>Q615*H615</f>
        <v>0</v>
      </c>
      <c r="S615" s="143">
        <v>0</v>
      </c>
      <c r="T615" s="144">
        <f>S615*H615</f>
        <v>0</v>
      </c>
      <c r="AR615" s="145" t="s">
        <v>251</v>
      </c>
      <c r="AT615" s="145" t="s">
        <v>149</v>
      </c>
      <c r="AU615" s="145" t="s">
        <v>88</v>
      </c>
      <c r="AY615" s="17" t="s">
        <v>147</v>
      </c>
      <c r="BE615" s="146">
        <f>IF(N615="základní",J615,0)</f>
        <v>0</v>
      </c>
      <c r="BF615" s="146">
        <f>IF(N615="snížená",J615,0)</f>
        <v>0</v>
      </c>
      <c r="BG615" s="146">
        <f>IF(N615="zákl. přenesená",J615,0)</f>
        <v>0</v>
      </c>
      <c r="BH615" s="146">
        <f>IF(N615="sníž. přenesená",J615,0)</f>
        <v>0</v>
      </c>
      <c r="BI615" s="146">
        <f>IF(N615="nulová",J615,0)</f>
        <v>0</v>
      </c>
      <c r="BJ615" s="17" t="s">
        <v>86</v>
      </c>
      <c r="BK615" s="146">
        <f>ROUND(I615*H615,2)</f>
        <v>0</v>
      </c>
      <c r="BL615" s="17" t="s">
        <v>251</v>
      </c>
      <c r="BM615" s="145" t="s">
        <v>796</v>
      </c>
    </row>
    <row r="616" spans="2:65" s="1" customFormat="1" ht="11.25" x14ac:dyDescent="0.2">
      <c r="B616" s="32"/>
      <c r="D616" s="147" t="s">
        <v>155</v>
      </c>
      <c r="F616" s="148" t="s">
        <v>797</v>
      </c>
      <c r="I616" s="149"/>
      <c r="L616" s="32"/>
      <c r="M616" s="150"/>
      <c r="T616" s="56"/>
      <c r="AT616" s="17" t="s">
        <v>155</v>
      </c>
      <c r="AU616" s="17" t="s">
        <v>88</v>
      </c>
    </row>
    <row r="617" spans="2:65" s="12" customFormat="1" ht="11.25" x14ac:dyDescent="0.2">
      <c r="B617" s="151"/>
      <c r="D617" s="152" t="s">
        <v>157</v>
      </c>
      <c r="E617" s="153" t="s">
        <v>1</v>
      </c>
      <c r="F617" s="154" t="s">
        <v>490</v>
      </c>
      <c r="H617" s="153" t="s">
        <v>1</v>
      </c>
      <c r="I617" s="155"/>
      <c r="L617" s="151"/>
      <c r="M617" s="156"/>
      <c r="T617" s="157"/>
      <c r="AT617" s="153" t="s">
        <v>157</v>
      </c>
      <c r="AU617" s="153" t="s">
        <v>88</v>
      </c>
      <c r="AV617" s="12" t="s">
        <v>86</v>
      </c>
      <c r="AW617" s="12" t="s">
        <v>34</v>
      </c>
      <c r="AX617" s="12" t="s">
        <v>78</v>
      </c>
      <c r="AY617" s="153" t="s">
        <v>147</v>
      </c>
    </row>
    <row r="618" spans="2:65" s="13" customFormat="1" ht="11.25" x14ac:dyDescent="0.2">
      <c r="B618" s="158"/>
      <c r="D618" s="152" t="s">
        <v>157</v>
      </c>
      <c r="E618" s="159" t="s">
        <v>1</v>
      </c>
      <c r="F618" s="160" t="s">
        <v>798</v>
      </c>
      <c r="H618" s="161">
        <v>8.1080000000000005</v>
      </c>
      <c r="I618" s="162"/>
      <c r="L618" s="158"/>
      <c r="M618" s="163"/>
      <c r="T618" s="164"/>
      <c r="AT618" s="159" t="s">
        <v>157</v>
      </c>
      <c r="AU618" s="159" t="s">
        <v>88</v>
      </c>
      <c r="AV618" s="13" t="s">
        <v>88</v>
      </c>
      <c r="AW618" s="13" t="s">
        <v>34</v>
      </c>
      <c r="AX618" s="13" t="s">
        <v>78</v>
      </c>
      <c r="AY618" s="159" t="s">
        <v>147</v>
      </c>
    </row>
    <row r="619" spans="2:65" s="14" customFormat="1" ht="11.25" x14ac:dyDescent="0.2">
      <c r="B619" s="165"/>
      <c r="D619" s="152" t="s">
        <v>157</v>
      </c>
      <c r="E619" s="166" t="s">
        <v>1</v>
      </c>
      <c r="F619" s="167" t="s">
        <v>160</v>
      </c>
      <c r="H619" s="168">
        <v>8.1080000000000005</v>
      </c>
      <c r="I619" s="169"/>
      <c r="L619" s="165"/>
      <c r="M619" s="170"/>
      <c r="T619" s="171"/>
      <c r="AT619" s="166" t="s">
        <v>157</v>
      </c>
      <c r="AU619" s="166" t="s">
        <v>88</v>
      </c>
      <c r="AV619" s="14" t="s">
        <v>153</v>
      </c>
      <c r="AW619" s="14" t="s">
        <v>34</v>
      </c>
      <c r="AX619" s="14" t="s">
        <v>86</v>
      </c>
      <c r="AY619" s="166" t="s">
        <v>147</v>
      </c>
    </row>
    <row r="620" spans="2:65" s="1" customFormat="1" ht="16.5" customHeight="1" x14ac:dyDescent="0.2">
      <c r="B620" s="32"/>
      <c r="C620" s="172" t="s">
        <v>799</v>
      </c>
      <c r="D620" s="172" t="s">
        <v>392</v>
      </c>
      <c r="E620" s="173" t="s">
        <v>800</v>
      </c>
      <c r="F620" s="174" t="s">
        <v>801</v>
      </c>
      <c r="G620" s="175" t="s">
        <v>205</v>
      </c>
      <c r="H620" s="176">
        <v>2E-3</v>
      </c>
      <c r="I620" s="177"/>
      <c r="J620" s="178">
        <f>ROUND(I620*H620,2)</f>
        <v>0</v>
      </c>
      <c r="K620" s="179"/>
      <c r="L620" s="180"/>
      <c r="M620" s="181" t="s">
        <v>1</v>
      </c>
      <c r="N620" s="182" t="s">
        <v>43</v>
      </c>
      <c r="P620" s="143">
        <f>O620*H620</f>
        <v>0</v>
      </c>
      <c r="Q620" s="143">
        <v>1</v>
      </c>
      <c r="R620" s="143">
        <f>Q620*H620</f>
        <v>2E-3</v>
      </c>
      <c r="S620" s="143">
        <v>0</v>
      </c>
      <c r="T620" s="144">
        <f>S620*H620</f>
        <v>0</v>
      </c>
      <c r="AR620" s="145" t="s">
        <v>361</v>
      </c>
      <c r="AT620" s="145" t="s">
        <v>392</v>
      </c>
      <c r="AU620" s="145" t="s">
        <v>88</v>
      </c>
      <c r="AY620" s="17" t="s">
        <v>147</v>
      </c>
      <c r="BE620" s="146">
        <f>IF(N620="základní",J620,0)</f>
        <v>0</v>
      </c>
      <c r="BF620" s="146">
        <f>IF(N620="snížená",J620,0)</f>
        <v>0</v>
      </c>
      <c r="BG620" s="146">
        <f>IF(N620="zákl. přenesená",J620,0)</f>
        <v>0</v>
      </c>
      <c r="BH620" s="146">
        <f>IF(N620="sníž. přenesená",J620,0)</f>
        <v>0</v>
      </c>
      <c r="BI620" s="146">
        <f>IF(N620="nulová",J620,0)</f>
        <v>0</v>
      </c>
      <c r="BJ620" s="17" t="s">
        <v>86</v>
      </c>
      <c r="BK620" s="146">
        <f>ROUND(I620*H620,2)</f>
        <v>0</v>
      </c>
      <c r="BL620" s="17" t="s">
        <v>251</v>
      </c>
      <c r="BM620" s="145" t="s">
        <v>802</v>
      </c>
    </row>
    <row r="621" spans="2:65" s="13" customFormat="1" ht="11.25" x14ac:dyDescent="0.2">
      <c r="B621" s="158"/>
      <c r="D621" s="152" t="s">
        <v>157</v>
      </c>
      <c r="E621" s="159" t="s">
        <v>1</v>
      </c>
      <c r="F621" s="160" t="s">
        <v>803</v>
      </c>
      <c r="H621" s="161">
        <v>2E-3</v>
      </c>
      <c r="I621" s="162"/>
      <c r="L621" s="158"/>
      <c r="M621" s="163"/>
      <c r="T621" s="164"/>
      <c r="AT621" s="159" t="s">
        <v>157</v>
      </c>
      <c r="AU621" s="159" t="s">
        <v>88</v>
      </c>
      <c r="AV621" s="13" t="s">
        <v>88</v>
      </c>
      <c r="AW621" s="13" t="s">
        <v>34</v>
      </c>
      <c r="AX621" s="13" t="s">
        <v>78</v>
      </c>
      <c r="AY621" s="159" t="s">
        <v>147</v>
      </c>
    </row>
    <row r="622" spans="2:65" s="14" customFormat="1" ht="11.25" x14ac:dyDescent="0.2">
      <c r="B622" s="165"/>
      <c r="D622" s="152" t="s">
        <v>157</v>
      </c>
      <c r="E622" s="166" t="s">
        <v>1</v>
      </c>
      <c r="F622" s="167" t="s">
        <v>160</v>
      </c>
      <c r="H622" s="168">
        <v>2E-3</v>
      </c>
      <c r="I622" s="169"/>
      <c r="L622" s="165"/>
      <c r="M622" s="170"/>
      <c r="T622" s="171"/>
      <c r="AT622" s="166" t="s">
        <v>157</v>
      </c>
      <c r="AU622" s="166" t="s">
        <v>88</v>
      </c>
      <c r="AV622" s="14" t="s">
        <v>153</v>
      </c>
      <c r="AW622" s="14" t="s">
        <v>34</v>
      </c>
      <c r="AX622" s="14" t="s">
        <v>86</v>
      </c>
      <c r="AY622" s="166" t="s">
        <v>147</v>
      </c>
    </row>
    <row r="623" spans="2:65" s="1" customFormat="1" ht="24.2" customHeight="1" x14ac:dyDescent="0.2">
      <c r="B623" s="32"/>
      <c r="C623" s="133" t="s">
        <v>804</v>
      </c>
      <c r="D623" s="133" t="s">
        <v>149</v>
      </c>
      <c r="E623" s="134" t="s">
        <v>805</v>
      </c>
      <c r="F623" s="135" t="s">
        <v>806</v>
      </c>
      <c r="G623" s="136" t="s">
        <v>152</v>
      </c>
      <c r="H623" s="137">
        <v>25.245000000000001</v>
      </c>
      <c r="I623" s="138"/>
      <c r="J623" s="139">
        <f>ROUND(I623*H623,2)</f>
        <v>0</v>
      </c>
      <c r="K623" s="140"/>
      <c r="L623" s="32"/>
      <c r="M623" s="141" t="s">
        <v>1</v>
      </c>
      <c r="N623" s="142" t="s">
        <v>43</v>
      </c>
      <c r="P623" s="143">
        <f>O623*H623</f>
        <v>0</v>
      </c>
      <c r="Q623" s="143">
        <v>0</v>
      </c>
      <c r="R623" s="143">
        <f>Q623*H623</f>
        <v>0</v>
      </c>
      <c r="S623" s="143">
        <v>0</v>
      </c>
      <c r="T623" s="144">
        <f>S623*H623</f>
        <v>0</v>
      </c>
      <c r="AR623" s="145" t="s">
        <v>251</v>
      </c>
      <c r="AT623" s="145" t="s">
        <v>149</v>
      </c>
      <c r="AU623" s="145" t="s">
        <v>88</v>
      </c>
      <c r="AY623" s="17" t="s">
        <v>147</v>
      </c>
      <c r="BE623" s="146">
        <f>IF(N623="základní",J623,0)</f>
        <v>0</v>
      </c>
      <c r="BF623" s="146">
        <f>IF(N623="snížená",J623,0)</f>
        <v>0</v>
      </c>
      <c r="BG623" s="146">
        <f>IF(N623="zákl. přenesená",J623,0)</f>
        <v>0</v>
      </c>
      <c r="BH623" s="146">
        <f>IF(N623="sníž. přenesená",J623,0)</f>
        <v>0</v>
      </c>
      <c r="BI623" s="146">
        <f>IF(N623="nulová",J623,0)</f>
        <v>0</v>
      </c>
      <c r="BJ623" s="17" t="s">
        <v>86</v>
      </c>
      <c r="BK623" s="146">
        <f>ROUND(I623*H623,2)</f>
        <v>0</v>
      </c>
      <c r="BL623" s="17" t="s">
        <v>251</v>
      </c>
      <c r="BM623" s="145" t="s">
        <v>807</v>
      </c>
    </row>
    <row r="624" spans="2:65" s="1" customFormat="1" ht="11.25" x14ac:dyDescent="0.2">
      <c r="B624" s="32"/>
      <c r="D624" s="147" t="s">
        <v>155</v>
      </c>
      <c r="F624" s="148" t="s">
        <v>808</v>
      </c>
      <c r="I624" s="149"/>
      <c r="L624" s="32"/>
      <c r="M624" s="150"/>
      <c r="T624" s="56"/>
      <c r="AT624" s="17" t="s">
        <v>155</v>
      </c>
      <c r="AU624" s="17" t="s">
        <v>88</v>
      </c>
    </row>
    <row r="625" spans="2:65" s="13" customFormat="1" ht="11.25" x14ac:dyDescent="0.2">
      <c r="B625" s="158"/>
      <c r="D625" s="152" t="s">
        <v>157</v>
      </c>
      <c r="E625" s="159" t="s">
        <v>1</v>
      </c>
      <c r="F625" s="160" t="s">
        <v>809</v>
      </c>
      <c r="H625" s="161">
        <v>26.766999999999999</v>
      </c>
      <c r="I625" s="162"/>
      <c r="L625" s="158"/>
      <c r="M625" s="163"/>
      <c r="T625" s="164"/>
      <c r="AT625" s="159" t="s">
        <v>157</v>
      </c>
      <c r="AU625" s="159" t="s">
        <v>88</v>
      </c>
      <c r="AV625" s="13" t="s">
        <v>88</v>
      </c>
      <c r="AW625" s="13" t="s">
        <v>34</v>
      </c>
      <c r="AX625" s="13" t="s">
        <v>78</v>
      </c>
      <c r="AY625" s="159" t="s">
        <v>147</v>
      </c>
    </row>
    <row r="626" spans="2:65" s="13" customFormat="1" ht="11.25" x14ac:dyDescent="0.2">
      <c r="B626" s="158"/>
      <c r="D626" s="152" t="s">
        <v>157</v>
      </c>
      <c r="E626" s="159" t="s">
        <v>1</v>
      </c>
      <c r="F626" s="160" t="s">
        <v>810</v>
      </c>
      <c r="H626" s="161">
        <v>-1.522</v>
      </c>
      <c r="I626" s="162"/>
      <c r="L626" s="158"/>
      <c r="M626" s="163"/>
      <c r="T626" s="164"/>
      <c r="AT626" s="159" t="s">
        <v>157</v>
      </c>
      <c r="AU626" s="159" t="s">
        <v>88</v>
      </c>
      <c r="AV626" s="13" t="s">
        <v>88</v>
      </c>
      <c r="AW626" s="13" t="s">
        <v>34</v>
      </c>
      <c r="AX626" s="13" t="s">
        <v>78</v>
      </c>
      <c r="AY626" s="159" t="s">
        <v>147</v>
      </c>
    </row>
    <row r="627" spans="2:65" s="14" customFormat="1" ht="11.25" x14ac:dyDescent="0.2">
      <c r="B627" s="165"/>
      <c r="D627" s="152" t="s">
        <v>157</v>
      </c>
      <c r="E627" s="166" t="s">
        <v>1</v>
      </c>
      <c r="F627" s="167" t="s">
        <v>160</v>
      </c>
      <c r="H627" s="168">
        <v>25.245000000000001</v>
      </c>
      <c r="I627" s="169"/>
      <c r="L627" s="165"/>
      <c r="M627" s="170"/>
      <c r="T627" s="171"/>
      <c r="AT627" s="166" t="s">
        <v>157</v>
      </c>
      <c r="AU627" s="166" t="s">
        <v>88</v>
      </c>
      <c r="AV627" s="14" t="s">
        <v>153</v>
      </c>
      <c r="AW627" s="14" t="s">
        <v>34</v>
      </c>
      <c r="AX627" s="14" t="s">
        <v>86</v>
      </c>
      <c r="AY627" s="166" t="s">
        <v>147</v>
      </c>
    </row>
    <row r="628" spans="2:65" s="1" customFormat="1" ht="16.5" customHeight="1" x14ac:dyDescent="0.2">
      <c r="B628" s="32"/>
      <c r="C628" s="172" t="s">
        <v>811</v>
      </c>
      <c r="D628" s="172" t="s">
        <v>392</v>
      </c>
      <c r="E628" s="173" t="s">
        <v>800</v>
      </c>
      <c r="F628" s="174" t="s">
        <v>801</v>
      </c>
      <c r="G628" s="175" t="s">
        <v>205</v>
      </c>
      <c r="H628" s="176">
        <v>8.9999999999999993E-3</v>
      </c>
      <c r="I628" s="177"/>
      <c r="J628" s="178">
        <f>ROUND(I628*H628,2)</f>
        <v>0</v>
      </c>
      <c r="K628" s="179"/>
      <c r="L628" s="180"/>
      <c r="M628" s="181" t="s">
        <v>1</v>
      </c>
      <c r="N628" s="182" t="s">
        <v>43</v>
      </c>
      <c r="P628" s="143">
        <f>O628*H628</f>
        <v>0</v>
      </c>
      <c r="Q628" s="143">
        <v>1</v>
      </c>
      <c r="R628" s="143">
        <f>Q628*H628</f>
        <v>8.9999999999999993E-3</v>
      </c>
      <c r="S628" s="143">
        <v>0</v>
      </c>
      <c r="T628" s="144">
        <f>S628*H628</f>
        <v>0</v>
      </c>
      <c r="AR628" s="145" t="s">
        <v>361</v>
      </c>
      <c r="AT628" s="145" t="s">
        <v>392</v>
      </c>
      <c r="AU628" s="145" t="s">
        <v>88</v>
      </c>
      <c r="AY628" s="17" t="s">
        <v>147</v>
      </c>
      <c r="BE628" s="146">
        <f>IF(N628="základní",J628,0)</f>
        <v>0</v>
      </c>
      <c r="BF628" s="146">
        <f>IF(N628="snížená",J628,0)</f>
        <v>0</v>
      </c>
      <c r="BG628" s="146">
        <f>IF(N628="zákl. přenesená",J628,0)</f>
        <v>0</v>
      </c>
      <c r="BH628" s="146">
        <f>IF(N628="sníž. přenesená",J628,0)</f>
        <v>0</v>
      </c>
      <c r="BI628" s="146">
        <f>IF(N628="nulová",J628,0)</f>
        <v>0</v>
      </c>
      <c r="BJ628" s="17" t="s">
        <v>86</v>
      </c>
      <c r="BK628" s="146">
        <f>ROUND(I628*H628,2)</f>
        <v>0</v>
      </c>
      <c r="BL628" s="17" t="s">
        <v>251</v>
      </c>
      <c r="BM628" s="145" t="s">
        <v>812</v>
      </c>
    </row>
    <row r="629" spans="2:65" s="13" customFormat="1" ht="11.25" x14ac:dyDescent="0.2">
      <c r="B629" s="158"/>
      <c r="D629" s="152" t="s">
        <v>157</v>
      </c>
      <c r="E629" s="159" t="s">
        <v>1</v>
      </c>
      <c r="F629" s="160" t="s">
        <v>813</v>
      </c>
      <c r="H629" s="161">
        <v>8.9999999999999993E-3</v>
      </c>
      <c r="I629" s="162"/>
      <c r="L629" s="158"/>
      <c r="M629" s="163"/>
      <c r="T629" s="164"/>
      <c r="AT629" s="159" t="s">
        <v>157</v>
      </c>
      <c r="AU629" s="159" t="s">
        <v>88</v>
      </c>
      <c r="AV629" s="13" t="s">
        <v>88</v>
      </c>
      <c r="AW629" s="13" t="s">
        <v>34</v>
      </c>
      <c r="AX629" s="13" t="s">
        <v>78</v>
      </c>
      <c r="AY629" s="159" t="s">
        <v>147</v>
      </c>
    </row>
    <row r="630" spans="2:65" s="14" customFormat="1" ht="11.25" x14ac:dyDescent="0.2">
      <c r="B630" s="165"/>
      <c r="D630" s="152" t="s">
        <v>157</v>
      </c>
      <c r="E630" s="166" t="s">
        <v>1</v>
      </c>
      <c r="F630" s="167" t="s">
        <v>160</v>
      </c>
      <c r="H630" s="168">
        <v>8.9999999999999993E-3</v>
      </c>
      <c r="I630" s="169"/>
      <c r="L630" s="165"/>
      <c r="M630" s="170"/>
      <c r="T630" s="171"/>
      <c r="AT630" s="166" t="s">
        <v>157</v>
      </c>
      <c r="AU630" s="166" t="s">
        <v>88</v>
      </c>
      <c r="AV630" s="14" t="s">
        <v>153</v>
      </c>
      <c r="AW630" s="14" t="s">
        <v>34</v>
      </c>
      <c r="AX630" s="14" t="s">
        <v>86</v>
      </c>
      <c r="AY630" s="166" t="s">
        <v>147</v>
      </c>
    </row>
    <row r="631" spans="2:65" s="1" customFormat="1" ht="24.2" customHeight="1" x14ac:dyDescent="0.2">
      <c r="B631" s="32"/>
      <c r="C631" s="133" t="s">
        <v>814</v>
      </c>
      <c r="D631" s="133" t="s">
        <v>149</v>
      </c>
      <c r="E631" s="134" t="s">
        <v>815</v>
      </c>
      <c r="F631" s="135" t="s">
        <v>816</v>
      </c>
      <c r="G631" s="136" t="s">
        <v>152</v>
      </c>
      <c r="H631" s="137">
        <v>8.1080000000000005</v>
      </c>
      <c r="I631" s="138"/>
      <c r="J631" s="139">
        <f>ROUND(I631*H631,2)</f>
        <v>0</v>
      </c>
      <c r="K631" s="140"/>
      <c r="L631" s="32"/>
      <c r="M631" s="141" t="s">
        <v>1</v>
      </c>
      <c r="N631" s="142" t="s">
        <v>43</v>
      </c>
      <c r="P631" s="143">
        <f>O631*H631</f>
        <v>0</v>
      </c>
      <c r="Q631" s="143">
        <v>4.0000000000000002E-4</v>
      </c>
      <c r="R631" s="143">
        <f>Q631*H631</f>
        <v>3.2432000000000003E-3</v>
      </c>
      <c r="S631" s="143">
        <v>0</v>
      </c>
      <c r="T631" s="144">
        <f>S631*H631</f>
        <v>0</v>
      </c>
      <c r="AR631" s="145" t="s">
        <v>251</v>
      </c>
      <c r="AT631" s="145" t="s">
        <v>149</v>
      </c>
      <c r="AU631" s="145" t="s">
        <v>88</v>
      </c>
      <c r="AY631" s="17" t="s">
        <v>147</v>
      </c>
      <c r="BE631" s="146">
        <f>IF(N631="základní",J631,0)</f>
        <v>0</v>
      </c>
      <c r="BF631" s="146">
        <f>IF(N631="snížená",J631,0)</f>
        <v>0</v>
      </c>
      <c r="BG631" s="146">
        <f>IF(N631="zákl. přenesená",J631,0)</f>
        <v>0</v>
      </c>
      <c r="BH631" s="146">
        <f>IF(N631="sníž. přenesená",J631,0)</f>
        <v>0</v>
      </c>
      <c r="BI631" s="146">
        <f>IF(N631="nulová",J631,0)</f>
        <v>0</v>
      </c>
      <c r="BJ631" s="17" t="s">
        <v>86</v>
      </c>
      <c r="BK631" s="146">
        <f>ROUND(I631*H631,2)</f>
        <v>0</v>
      </c>
      <c r="BL631" s="17" t="s">
        <v>251</v>
      </c>
      <c r="BM631" s="145" t="s">
        <v>817</v>
      </c>
    </row>
    <row r="632" spans="2:65" s="1" customFormat="1" ht="11.25" x14ac:dyDescent="0.2">
      <c r="B632" s="32"/>
      <c r="D632" s="147" t="s">
        <v>155</v>
      </c>
      <c r="F632" s="148" t="s">
        <v>818</v>
      </c>
      <c r="I632" s="149"/>
      <c r="L632" s="32"/>
      <c r="M632" s="150"/>
      <c r="T632" s="56"/>
      <c r="AT632" s="17" t="s">
        <v>155</v>
      </c>
      <c r="AU632" s="17" t="s">
        <v>88</v>
      </c>
    </row>
    <row r="633" spans="2:65" s="12" customFormat="1" ht="11.25" x14ac:dyDescent="0.2">
      <c r="B633" s="151"/>
      <c r="D633" s="152" t="s">
        <v>157</v>
      </c>
      <c r="E633" s="153" t="s">
        <v>1</v>
      </c>
      <c r="F633" s="154" t="s">
        <v>490</v>
      </c>
      <c r="H633" s="153" t="s">
        <v>1</v>
      </c>
      <c r="I633" s="155"/>
      <c r="L633" s="151"/>
      <c r="M633" s="156"/>
      <c r="T633" s="157"/>
      <c r="AT633" s="153" t="s">
        <v>157</v>
      </c>
      <c r="AU633" s="153" t="s">
        <v>88</v>
      </c>
      <c r="AV633" s="12" t="s">
        <v>86</v>
      </c>
      <c r="AW633" s="12" t="s">
        <v>34</v>
      </c>
      <c r="AX633" s="12" t="s">
        <v>78</v>
      </c>
      <c r="AY633" s="153" t="s">
        <v>147</v>
      </c>
    </row>
    <row r="634" spans="2:65" s="13" customFormat="1" ht="11.25" x14ac:dyDescent="0.2">
      <c r="B634" s="158"/>
      <c r="D634" s="152" t="s">
        <v>157</v>
      </c>
      <c r="E634" s="159" t="s">
        <v>1</v>
      </c>
      <c r="F634" s="160" t="s">
        <v>798</v>
      </c>
      <c r="H634" s="161">
        <v>8.1080000000000005</v>
      </c>
      <c r="I634" s="162"/>
      <c r="L634" s="158"/>
      <c r="M634" s="163"/>
      <c r="T634" s="164"/>
      <c r="AT634" s="159" t="s">
        <v>157</v>
      </c>
      <c r="AU634" s="159" t="s">
        <v>88</v>
      </c>
      <c r="AV634" s="13" t="s">
        <v>88</v>
      </c>
      <c r="AW634" s="13" t="s">
        <v>34</v>
      </c>
      <c r="AX634" s="13" t="s">
        <v>78</v>
      </c>
      <c r="AY634" s="159" t="s">
        <v>147</v>
      </c>
    </row>
    <row r="635" spans="2:65" s="14" customFormat="1" ht="11.25" x14ac:dyDescent="0.2">
      <c r="B635" s="165"/>
      <c r="D635" s="152" t="s">
        <v>157</v>
      </c>
      <c r="E635" s="166" t="s">
        <v>1</v>
      </c>
      <c r="F635" s="167" t="s">
        <v>160</v>
      </c>
      <c r="H635" s="168">
        <v>8.1080000000000005</v>
      </c>
      <c r="I635" s="169"/>
      <c r="L635" s="165"/>
      <c r="M635" s="170"/>
      <c r="T635" s="171"/>
      <c r="AT635" s="166" t="s">
        <v>157</v>
      </c>
      <c r="AU635" s="166" t="s">
        <v>88</v>
      </c>
      <c r="AV635" s="14" t="s">
        <v>153</v>
      </c>
      <c r="AW635" s="14" t="s">
        <v>34</v>
      </c>
      <c r="AX635" s="14" t="s">
        <v>86</v>
      </c>
      <c r="AY635" s="166" t="s">
        <v>147</v>
      </c>
    </row>
    <row r="636" spans="2:65" s="1" customFormat="1" ht="44.25" customHeight="1" x14ac:dyDescent="0.2">
      <c r="B636" s="32"/>
      <c r="C636" s="172" t="s">
        <v>819</v>
      </c>
      <c r="D636" s="172" t="s">
        <v>392</v>
      </c>
      <c r="E636" s="173" t="s">
        <v>820</v>
      </c>
      <c r="F636" s="174" t="s">
        <v>821</v>
      </c>
      <c r="G636" s="175" t="s">
        <v>152</v>
      </c>
      <c r="H636" s="176">
        <v>9.3239999999999998</v>
      </c>
      <c r="I636" s="177"/>
      <c r="J636" s="178">
        <f>ROUND(I636*H636,2)</f>
        <v>0</v>
      </c>
      <c r="K636" s="179"/>
      <c r="L636" s="180"/>
      <c r="M636" s="181" t="s">
        <v>1</v>
      </c>
      <c r="N636" s="182" t="s">
        <v>43</v>
      </c>
      <c r="P636" s="143">
        <f>O636*H636</f>
        <v>0</v>
      </c>
      <c r="Q636" s="143">
        <v>1E-3</v>
      </c>
      <c r="R636" s="143">
        <f>Q636*H636</f>
        <v>9.3240000000000007E-3</v>
      </c>
      <c r="S636" s="143">
        <v>0</v>
      </c>
      <c r="T636" s="144">
        <f>S636*H636</f>
        <v>0</v>
      </c>
      <c r="AR636" s="145" t="s">
        <v>361</v>
      </c>
      <c r="AT636" s="145" t="s">
        <v>392</v>
      </c>
      <c r="AU636" s="145" t="s">
        <v>88</v>
      </c>
      <c r="AY636" s="17" t="s">
        <v>147</v>
      </c>
      <c r="BE636" s="146">
        <f>IF(N636="základní",J636,0)</f>
        <v>0</v>
      </c>
      <c r="BF636" s="146">
        <f>IF(N636="snížená",J636,0)</f>
        <v>0</v>
      </c>
      <c r="BG636" s="146">
        <f>IF(N636="zákl. přenesená",J636,0)</f>
        <v>0</v>
      </c>
      <c r="BH636" s="146">
        <f>IF(N636="sníž. přenesená",J636,0)</f>
        <v>0</v>
      </c>
      <c r="BI636" s="146">
        <f>IF(N636="nulová",J636,0)</f>
        <v>0</v>
      </c>
      <c r="BJ636" s="17" t="s">
        <v>86</v>
      </c>
      <c r="BK636" s="146">
        <f>ROUND(I636*H636,2)</f>
        <v>0</v>
      </c>
      <c r="BL636" s="17" t="s">
        <v>251</v>
      </c>
      <c r="BM636" s="145" t="s">
        <v>822</v>
      </c>
    </row>
    <row r="637" spans="2:65" s="13" customFormat="1" ht="11.25" x14ac:dyDescent="0.2">
      <c r="B637" s="158"/>
      <c r="D637" s="152" t="s">
        <v>157</v>
      </c>
      <c r="E637" s="159" t="s">
        <v>1</v>
      </c>
      <c r="F637" s="160" t="s">
        <v>823</v>
      </c>
      <c r="H637" s="161">
        <v>9.3239999999999998</v>
      </c>
      <c r="I637" s="162"/>
      <c r="L637" s="158"/>
      <c r="M637" s="163"/>
      <c r="T637" s="164"/>
      <c r="AT637" s="159" t="s">
        <v>157</v>
      </c>
      <c r="AU637" s="159" t="s">
        <v>88</v>
      </c>
      <c r="AV637" s="13" t="s">
        <v>88</v>
      </c>
      <c r="AW637" s="13" t="s">
        <v>34</v>
      </c>
      <c r="AX637" s="13" t="s">
        <v>78</v>
      </c>
      <c r="AY637" s="159" t="s">
        <v>147</v>
      </c>
    </row>
    <row r="638" spans="2:65" s="14" customFormat="1" ht="11.25" x14ac:dyDescent="0.2">
      <c r="B638" s="165"/>
      <c r="D638" s="152" t="s">
        <v>157</v>
      </c>
      <c r="E638" s="166" t="s">
        <v>1</v>
      </c>
      <c r="F638" s="167" t="s">
        <v>160</v>
      </c>
      <c r="H638" s="168">
        <v>9.3239999999999998</v>
      </c>
      <c r="I638" s="169"/>
      <c r="L638" s="165"/>
      <c r="M638" s="170"/>
      <c r="T638" s="171"/>
      <c r="AT638" s="166" t="s">
        <v>157</v>
      </c>
      <c r="AU638" s="166" t="s">
        <v>88</v>
      </c>
      <c r="AV638" s="14" t="s">
        <v>153</v>
      </c>
      <c r="AW638" s="14" t="s">
        <v>34</v>
      </c>
      <c r="AX638" s="14" t="s">
        <v>86</v>
      </c>
      <c r="AY638" s="166" t="s">
        <v>147</v>
      </c>
    </row>
    <row r="639" spans="2:65" s="1" customFormat="1" ht="24.2" customHeight="1" x14ac:dyDescent="0.2">
      <c r="B639" s="32"/>
      <c r="C639" s="133" t="s">
        <v>824</v>
      </c>
      <c r="D639" s="133" t="s">
        <v>149</v>
      </c>
      <c r="E639" s="134" t="s">
        <v>825</v>
      </c>
      <c r="F639" s="135" t="s">
        <v>826</v>
      </c>
      <c r="G639" s="136" t="s">
        <v>152</v>
      </c>
      <c r="H639" s="137">
        <v>25.245000000000001</v>
      </c>
      <c r="I639" s="138"/>
      <c r="J639" s="139">
        <f>ROUND(I639*H639,2)</f>
        <v>0</v>
      </c>
      <c r="K639" s="140"/>
      <c r="L639" s="32"/>
      <c r="M639" s="141" t="s">
        <v>1</v>
      </c>
      <c r="N639" s="142" t="s">
        <v>43</v>
      </c>
      <c r="P639" s="143">
        <f>O639*H639</f>
        <v>0</v>
      </c>
      <c r="Q639" s="143">
        <v>4.0000000000000002E-4</v>
      </c>
      <c r="R639" s="143">
        <f>Q639*H639</f>
        <v>1.0098000000000001E-2</v>
      </c>
      <c r="S639" s="143">
        <v>0</v>
      </c>
      <c r="T639" s="144">
        <f>S639*H639</f>
        <v>0</v>
      </c>
      <c r="AR639" s="145" t="s">
        <v>251</v>
      </c>
      <c r="AT639" s="145" t="s">
        <v>149</v>
      </c>
      <c r="AU639" s="145" t="s">
        <v>88</v>
      </c>
      <c r="AY639" s="17" t="s">
        <v>147</v>
      </c>
      <c r="BE639" s="146">
        <f>IF(N639="základní",J639,0)</f>
        <v>0</v>
      </c>
      <c r="BF639" s="146">
        <f>IF(N639="snížená",J639,0)</f>
        <v>0</v>
      </c>
      <c r="BG639" s="146">
        <f>IF(N639="zákl. přenesená",J639,0)</f>
        <v>0</v>
      </c>
      <c r="BH639" s="146">
        <f>IF(N639="sníž. přenesená",J639,0)</f>
        <v>0</v>
      </c>
      <c r="BI639" s="146">
        <f>IF(N639="nulová",J639,0)</f>
        <v>0</v>
      </c>
      <c r="BJ639" s="17" t="s">
        <v>86</v>
      </c>
      <c r="BK639" s="146">
        <f>ROUND(I639*H639,2)</f>
        <v>0</v>
      </c>
      <c r="BL639" s="17" t="s">
        <v>251</v>
      </c>
      <c r="BM639" s="145" t="s">
        <v>827</v>
      </c>
    </row>
    <row r="640" spans="2:65" s="1" customFormat="1" ht="11.25" x14ac:dyDescent="0.2">
      <c r="B640" s="32"/>
      <c r="D640" s="147" t="s">
        <v>155</v>
      </c>
      <c r="F640" s="148" t="s">
        <v>828</v>
      </c>
      <c r="I640" s="149"/>
      <c r="L640" s="32"/>
      <c r="M640" s="150"/>
      <c r="T640" s="56"/>
      <c r="AT640" s="17" t="s">
        <v>155</v>
      </c>
      <c r="AU640" s="17" t="s">
        <v>88</v>
      </c>
    </row>
    <row r="641" spans="2:65" s="13" customFormat="1" ht="11.25" x14ac:dyDescent="0.2">
      <c r="B641" s="158"/>
      <c r="D641" s="152" t="s">
        <v>157</v>
      </c>
      <c r="E641" s="159" t="s">
        <v>1</v>
      </c>
      <c r="F641" s="160" t="s">
        <v>809</v>
      </c>
      <c r="H641" s="161">
        <v>26.766999999999999</v>
      </c>
      <c r="I641" s="162"/>
      <c r="L641" s="158"/>
      <c r="M641" s="163"/>
      <c r="T641" s="164"/>
      <c r="AT641" s="159" t="s">
        <v>157</v>
      </c>
      <c r="AU641" s="159" t="s">
        <v>88</v>
      </c>
      <c r="AV641" s="13" t="s">
        <v>88</v>
      </c>
      <c r="AW641" s="13" t="s">
        <v>34</v>
      </c>
      <c r="AX641" s="13" t="s">
        <v>78</v>
      </c>
      <c r="AY641" s="159" t="s">
        <v>147</v>
      </c>
    </row>
    <row r="642" spans="2:65" s="13" customFormat="1" ht="11.25" x14ac:dyDescent="0.2">
      <c r="B642" s="158"/>
      <c r="D642" s="152" t="s">
        <v>157</v>
      </c>
      <c r="E642" s="159" t="s">
        <v>1</v>
      </c>
      <c r="F642" s="160" t="s">
        <v>810</v>
      </c>
      <c r="H642" s="161">
        <v>-1.522</v>
      </c>
      <c r="I642" s="162"/>
      <c r="L642" s="158"/>
      <c r="M642" s="163"/>
      <c r="T642" s="164"/>
      <c r="AT642" s="159" t="s">
        <v>157</v>
      </c>
      <c r="AU642" s="159" t="s">
        <v>88</v>
      </c>
      <c r="AV642" s="13" t="s">
        <v>88</v>
      </c>
      <c r="AW642" s="13" t="s">
        <v>34</v>
      </c>
      <c r="AX642" s="13" t="s">
        <v>78</v>
      </c>
      <c r="AY642" s="159" t="s">
        <v>147</v>
      </c>
    </row>
    <row r="643" spans="2:65" s="14" customFormat="1" ht="11.25" x14ac:dyDescent="0.2">
      <c r="B643" s="165"/>
      <c r="D643" s="152" t="s">
        <v>157</v>
      </c>
      <c r="E643" s="166" t="s">
        <v>1</v>
      </c>
      <c r="F643" s="167" t="s">
        <v>160</v>
      </c>
      <c r="H643" s="168">
        <v>25.245000000000001</v>
      </c>
      <c r="I643" s="169"/>
      <c r="L643" s="165"/>
      <c r="M643" s="170"/>
      <c r="T643" s="171"/>
      <c r="AT643" s="166" t="s">
        <v>157</v>
      </c>
      <c r="AU643" s="166" t="s">
        <v>88</v>
      </c>
      <c r="AV643" s="14" t="s">
        <v>153</v>
      </c>
      <c r="AW643" s="14" t="s">
        <v>34</v>
      </c>
      <c r="AX643" s="14" t="s">
        <v>86</v>
      </c>
      <c r="AY643" s="166" t="s">
        <v>147</v>
      </c>
    </row>
    <row r="644" spans="2:65" s="1" customFormat="1" ht="44.25" customHeight="1" x14ac:dyDescent="0.2">
      <c r="B644" s="32"/>
      <c r="C644" s="172" t="s">
        <v>829</v>
      </c>
      <c r="D644" s="172" t="s">
        <v>392</v>
      </c>
      <c r="E644" s="173" t="s">
        <v>820</v>
      </c>
      <c r="F644" s="174" t="s">
        <v>821</v>
      </c>
      <c r="G644" s="175" t="s">
        <v>152</v>
      </c>
      <c r="H644" s="176">
        <v>30.294</v>
      </c>
      <c r="I644" s="177"/>
      <c r="J644" s="178">
        <f>ROUND(I644*H644,2)</f>
        <v>0</v>
      </c>
      <c r="K644" s="179"/>
      <c r="L644" s="180"/>
      <c r="M644" s="181" t="s">
        <v>1</v>
      </c>
      <c r="N644" s="182" t="s">
        <v>43</v>
      </c>
      <c r="P644" s="143">
        <f>O644*H644</f>
        <v>0</v>
      </c>
      <c r="Q644" s="143">
        <v>1E-3</v>
      </c>
      <c r="R644" s="143">
        <f>Q644*H644</f>
        <v>3.0294000000000001E-2</v>
      </c>
      <c r="S644" s="143">
        <v>0</v>
      </c>
      <c r="T644" s="144">
        <f>S644*H644</f>
        <v>0</v>
      </c>
      <c r="AR644" s="145" t="s">
        <v>361</v>
      </c>
      <c r="AT644" s="145" t="s">
        <v>392</v>
      </c>
      <c r="AU644" s="145" t="s">
        <v>88</v>
      </c>
      <c r="AY644" s="17" t="s">
        <v>147</v>
      </c>
      <c r="BE644" s="146">
        <f>IF(N644="základní",J644,0)</f>
        <v>0</v>
      </c>
      <c r="BF644" s="146">
        <f>IF(N644="snížená",J644,0)</f>
        <v>0</v>
      </c>
      <c r="BG644" s="146">
        <f>IF(N644="zákl. přenesená",J644,0)</f>
        <v>0</v>
      </c>
      <c r="BH644" s="146">
        <f>IF(N644="sníž. přenesená",J644,0)</f>
        <v>0</v>
      </c>
      <c r="BI644" s="146">
        <f>IF(N644="nulová",J644,0)</f>
        <v>0</v>
      </c>
      <c r="BJ644" s="17" t="s">
        <v>86</v>
      </c>
      <c r="BK644" s="146">
        <f>ROUND(I644*H644,2)</f>
        <v>0</v>
      </c>
      <c r="BL644" s="17" t="s">
        <v>251</v>
      </c>
      <c r="BM644" s="145" t="s">
        <v>830</v>
      </c>
    </row>
    <row r="645" spans="2:65" s="13" customFormat="1" ht="11.25" x14ac:dyDescent="0.2">
      <c r="B645" s="158"/>
      <c r="D645" s="152" t="s">
        <v>157</v>
      </c>
      <c r="E645" s="159" t="s">
        <v>1</v>
      </c>
      <c r="F645" s="160" t="s">
        <v>831</v>
      </c>
      <c r="H645" s="161">
        <v>30.294</v>
      </c>
      <c r="I645" s="162"/>
      <c r="L645" s="158"/>
      <c r="M645" s="163"/>
      <c r="T645" s="164"/>
      <c r="AT645" s="159" t="s">
        <v>157</v>
      </c>
      <c r="AU645" s="159" t="s">
        <v>88</v>
      </c>
      <c r="AV645" s="13" t="s">
        <v>88</v>
      </c>
      <c r="AW645" s="13" t="s">
        <v>34</v>
      </c>
      <c r="AX645" s="13" t="s">
        <v>78</v>
      </c>
      <c r="AY645" s="159" t="s">
        <v>147</v>
      </c>
    </row>
    <row r="646" spans="2:65" s="14" customFormat="1" ht="11.25" x14ac:dyDescent="0.2">
      <c r="B646" s="165"/>
      <c r="D646" s="152" t="s">
        <v>157</v>
      </c>
      <c r="E646" s="166" t="s">
        <v>1</v>
      </c>
      <c r="F646" s="167" t="s">
        <v>160</v>
      </c>
      <c r="H646" s="168">
        <v>30.294</v>
      </c>
      <c r="I646" s="169"/>
      <c r="L646" s="165"/>
      <c r="M646" s="170"/>
      <c r="T646" s="171"/>
      <c r="AT646" s="166" t="s">
        <v>157</v>
      </c>
      <c r="AU646" s="166" t="s">
        <v>88</v>
      </c>
      <c r="AV646" s="14" t="s">
        <v>153</v>
      </c>
      <c r="AW646" s="14" t="s">
        <v>34</v>
      </c>
      <c r="AX646" s="14" t="s">
        <v>86</v>
      </c>
      <c r="AY646" s="166" t="s">
        <v>147</v>
      </c>
    </row>
    <row r="647" spans="2:65" s="1" customFormat="1" ht="24.2" customHeight="1" x14ac:dyDescent="0.2">
      <c r="B647" s="32"/>
      <c r="C647" s="133" t="s">
        <v>832</v>
      </c>
      <c r="D647" s="133" t="s">
        <v>149</v>
      </c>
      <c r="E647" s="134" t="s">
        <v>833</v>
      </c>
      <c r="F647" s="135" t="s">
        <v>834</v>
      </c>
      <c r="G647" s="136" t="s">
        <v>152</v>
      </c>
      <c r="H647" s="137">
        <v>22.872</v>
      </c>
      <c r="I647" s="138"/>
      <c r="J647" s="139">
        <f>ROUND(I647*H647,2)</f>
        <v>0</v>
      </c>
      <c r="K647" s="140"/>
      <c r="L647" s="32"/>
      <c r="M647" s="141" t="s">
        <v>1</v>
      </c>
      <c r="N647" s="142" t="s">
        <v>43</v>
      </c>
      <c r="P647" s="143">
        <f>O647*H647</f>
        <v>0</v>
      </c>
      <c r="Q647" s="143">
        <v>4.0000000000000002E-4</v>
      </c>
      <c r="R647" s="143">
        <f>Q647*H647</f>
        <v>9.1488000000000003E-3</v>
      </c>
      <c r="S647" s="143">
        <v>0</v>
      </c>
      <c r="T647" s="144">
        <f>S647*H647</f>
        <v>0</v>
      </c>
      <c r="AR647" s="145" t="s">
        <v>251</v>
      </c>
      <c r="AT647" s="145" t="s">
        <v>149</v>
      </c>
      <c r="AU647" s="145" t="s">
        <v>88</v>
      </c>
      <c r="AY647" s="17" t="s">
        <v>147</v>
      </c>
      <c r="BE647" s="146">
        <f>IF(N647="základní",J647,0)</f>
        <v>0</v>
      </c>
      <c r="BF647" s="146">
        <f>IF(N647="snížená",J647,0)</f>
        <v>0</v>
      </c>
      <c r="BG647" s="146">
        <f>IF(N647="zákl. přenesená",J647,0)</f>
        <v>0</v>
      </c>
      <c r="BH647" s="146">
        <f>IF(N647="sníž. přenesená",J647,0)</f>
        <v>0</v>
      </c>
      <c r="BI647" s="146">
        <f>IF(N647="nulová",J647,0)</f>
        <v>0</v>
      </c>
      <c r="BJ647" s="17" t="s">
        <v>86</v>
      </c>
      <c r="BK647" s="146">
        <f>ROUND(I647*H647,2)</f>
        <v>0</v>
      </c>
      <c r="BL647" s="17" t="s">
        <v>251</v>
      </c>
      <c r="BM647" s="145" t="s">
        <v>835</v>
      </c>
    </row>
    <row r="648" spans="2:65" s="1" customFormat="1" ht="11.25" x14ac:dyDescent="0.2">
      <c r="B648" s="32"/>
      <c r="D648" s="147" t="s">
        <v>155</v>
      </c>
      <c r="F648" s="148" t="s">
        <v>836</v>
      </c>
      <c r="I648" s="149"/>
      <c r="L648" s="32"/>
      <c r="M648" s="150"/>
      <c r="T648" s="56"/>
      <c r="AT648" s="17" t="s">
        <v>155</v>
      </c>
      <c r="AU648" s="17" t="s">
        <v>88</v>
      </c>
    </row>
    <row r="649" spans="2:65" s="13" customFormat="1" ht="11.25" x14ac:dyDescent="0.2">
      <c r="B649" s="158"/>
      <c r="D649" s="152" t="s">
        <v>157</v>
      </c>
      <c r="E649" s="159" t="s">
        <v>1</v>
      </c>
      <c r="F649" s="160" t="s">
        <v>837</v>
      </c>
      <c r="H649" s="161">
        <v>22.872</v>
      </c>
      <c r="I649" s="162"/>
      <c r="L649" s="158"/>
      <c r="M649" s="163"/>
      <c r="T649" s="164"/>
      <c r="AT649" s="159" t="s">
        <v>157</v>
      </c>
      <c r="AU649" s="159" t="s">
        <v>88</v>
      </c>
      <c r="AV649" s="13" t="s">
        <v>88</v>
      </c>
      <c r="AW649" s="13" t="s">
        <v>34</v>
      </c>
      <c r="AX649" s="13" t="s">
        <v>78</v>
      </c>
      <c r="AY649" s="159" t="s">
        <v>147</v>
      </c>
    </row>
    <row r="650" spans="2:65" s="14" customFormat="1" ht="11.25" x14ac:dyDescent="0.2">
      <c r="B650" s="165"/>
      <c r="D650" s="152" t="s">
        <v>157</v>
      </c>
      <c r="E650" s="166" t="s">
        <v>1</v>
      </c>
      <c r="F650" s="167" t="s">
        <v>160</v>
      </c>
      <c r="H650" s="168">
        <v>22.872</v>
      </c>
      <c r="I650" s="169"/>
      <c r="L650" s="165"/>
      <c r="M650" s="170"/>
      <c r="T650" s="171"/>
      <c r="AT650" s="166" t="s">
        <v>157</v>
      </c>
      <c r="AU650" s="166" t="s">
        <v>88</v>
      </c>
      <c r="AV650" s="14" t="s">
        <v>153</v>
      </c>
      <c r="AW650" s="14" t="s">
        <v>34</v>
      </c>
      <c r="AX650" s="14" t="s">
        <v>86</v>
      </c>
      <c r="AY650" s="166" t="s">
        <v>147</v>
      </c>
    </row>
    <row r="651" spans="2:65" s="1" customFormat="1" ht="24.2" customHeight="1" x14ac:dyDescent="0.2">
      <c r="B651" s="32"/>
      <c r="C651" s="133" t="s">
        <v>838</v>
      </c>
      <c r="D651" s="133" t="s">
        <v>149</v>
      </c>
      <c r="E651" s="134" t="s">
        <v>839</v>
      </c>
      <c r="F651" s="135" t="s">
        <v>840</v>
      </c>
      <c r="G651" s="136" t="s">
        <v>163</v>
      </c>
      <c r="H651" s="137">
        <v>7.7270000000000003</v>
      </c>
      <c r="I651" s="138"/>
      <c r="J651" s="139">
        <f>ROUND(I651*H651,2)</f>
        <v>0</v>
      </c>
      <c r="K651" s="140"/>
      <c r="L651" s="32"/>
      <c r="M651" s="141" t="s">
        <v>1</v>
      </c>
      <c r="N651" s="142" t="s">
        <v>43</v>
      </c>
      <c r="P651" s="143">
        <f>O651*H651</f>
        <v>0</v>
      </c>
      <c r="Q651" s="143">
        <v>1.6000000000000001E-4</v>
      </c>
      <c r="R651" s="143">
        <f>Q651*H651</f>
        <v>1.2363200000000002E-3</v>
      </c>
      <c r="S651" s="143">
        <v>0</v>
      </c>
      <c r="T651" s="144">
        <f>S651*H651</f>
        <v>0</v>
      </c>
      <c r="AR651" s="145" t="s">
        <v>251</v>
      </c>
      <c r="AT651" s="145" t="s">
        <v>149</v>
      </c>
      <c r="AU651" s="145" t="s">
        <v>88</v>
      </c>
      <c r="AY651" s="17" t="s">
        <v>147</v>
      </c>
      <c r="BE651" s="146">
        <f>IF(N651="základní",J651,0)</f>
        <v>0</v>
      </c>
      <c r="BF651" s="146">
        <f>IF(N651="snížená",J651,0)</f>
        <v>0</v>
      </c>
      <c r="BG651" s="146">
        <f>IF(N651="zákl. přenesená",J651,0)</f>
        <v>0</v>
      </c>
      <c r="BH651" s="146">
        <f>IF(N651="sníž. přenesená",J651,0)</f>
        <v>0</v>
      </c>
      <c r="BI651" s="146">
        <f>IF(N651="nulová",J651,0)</f>
        <v>0</v>
      </c>
      <c r="BJ651" s="17" t="s">
        <v>86</v>
      </c>
      <c r="BK651" s="146">
        <f>ROUND(I651*H651,2)</f>
        <v>0</v>
      </c>
      <c r="BL651" s="17" t="s">
        <v>251</v>
      </c>
      <c r="BM651" s="145" t="s">
        <v>841</v>
      </c>
    </row>
    <row r="652" spans="2:65" s="1" customFormat="1" ht="11.25" x14ac:dyDescent="0.2">
      <c r="B652" s="32"/>
      <c r="D652" s="147" t="s">
        <v>155</v>
      </c>
      <c r="F652" s="148" t="s">
        <v>842</v>
      </c>
      <c r="I652" s="149"/>
      <c r="L652" s="32"/>
      <c r="M652" s="150"/>
      <c r="T652" s="56"/>
      <c r="AT652" s="17" t="s">
        <v>155</v>
      </c>
      <c r="AU652" s="17" t="s">
        <v>88</v>
      </c>
    </row>
    <row r="653" spans="2:65" s="13" customFormat="1" ht="11.25" x14ac:dyDescent="0.2">
      <c r="B653" s="158"/>
      <c r="D653" s="152" t="s">
        <v>157</v>
      </c>
      <c r="E653" s="159" t="s">
        <v>1</v>
      </c>
      <c r="F653" s="160" t="s">
        <v>843</v>
      </c>
      <c r="H653" s="161">
        <v>7.7270000000000003</v>
      </c>
      <c r="I653" s="162"/>
      <c r="L653" s="158"/>
      <c r="M653" s="163"/>
      <c r="T653" s="164"/>
      <c r="AT653" s="159" t="s">
        <v>157</v>
      </c>
      <c r="AU653" s="159" t="s">
        <v>88</v>
      </c>
      <c r="AV653" s="13" t="s">
        <v>88</v>
      </c>
      <c r="AW653" s="13" t="s">
        <v>34</v>
      </c>
      <c r="AX653" s="13" t="s">
        <v>78</v>
      </c>
      <c r="AY653" s="159" t="s">
        <v>147</v>
      </c>
    </row>
    <row r="654" spans="2:65" s="14" customFormat="1" ht="11.25" x14ac:dyDescent="0.2">
      <c r="B654" s="165"/>
      <c r="D654" s="152" t="s">
        <v>157</v>
      </c>
      <c r="E654" s="166" t="s">
        <v>1</v>
      </c>
      <c r="F654" s="167" t="s">
        <v>160</v>
      </c>
      <c r="H654" s="168">
        <v>7.7270000000000003</v>
      </c>
      <c r="I654" s="169"/>
      <c r="L654" s="165"/>
      <c r="M654" s="170"/>
      <c r="T654" s="171"/>
      <c r="AT654" s="166" t="s">
        <v>157</v>
      </c>
      <c r="AU654" s="166" t="s">
        <v>88</v>
      </c>
      <c r="AV654" s="14" t="s">
        <v>153</v>
      </c>
      <c r="AW654" s="14" t="s">
        <v>34</v>
      </c>
      <c r="AX654" s="14" t="s">
        <v>86</v>
      </c>
      <c r="AY654" s="166" t="s">
        <v>147</v>
      </c>
    </row>
    <row r="655" spans="2:65" s="1" customFormat="1" ht="24.2" customHeight="1" x14ac:dyDescent="0.2">
      <c r="B655" s="32"/>
      <c r="C655" s="133" t="s">
        <v>844</v>
      </c>
      <c r="D655" s="133" t="s">
        <v>149</v>
      </c>
      <c r="E655" s="134" t="s">
        <v>845</v>
      </c>
      <c r="F655" s="135" t="s">
        <v>846</v>
      </c>
      <c r="G655" s="136" t="s">
        <v>259</v>
      </c>
      <c r="H655" s="137">
        <v>1</v>
      </c>
      <c r="I655" s="138"/>
      <c r="J655" s="139">
        <f>ROUND(I655*H655,2)</f>
        <v>0</v>
      </c>
      <c r="K655" s="140"/>
      <c r="L655" s="32"/>
      <c r="M655" s="141" t="s">
        <v>1</v>
      </c>
      <c r="N655" s="142" t="s">
        <v>43</v>
      </c>
      <c r="P655" s="143">
        <f>O655*H655</f>
        <v>0</v>
      </c>
      <c r="Q655" s="143">
        <v>0</v>
      </c>
      <c r="R655" s="143">
        <f>Q655*H655</f>
        <v>0</v>
      </c>
      <c r="S655" s="143">
        <v>0</v>
      </c>
      <c r="T655" s="144">
        <f>S655*H655</f>
        <v>0</v>
      </c>
      <c r="AR655" s="145" t="s">
        <v>251</v>
      </c>
      <c r="AT655" s="145" t="s">
        <v>149</v>
      </c>
      <c r="AU655" s="145" t="s">
        <v>88</v>
      </c>
      <c r="AY655" s="17" t="s">
        <v>147</v>
      </c>
      <c r="BE655" s="146">
        <f>IF(N655="základní",J655,0)</f>
        <v>0</v>
      </c>
      <c r="BF655" s="146">
        <f>IF(N655="snížená",J655,0)</f>
        <v>0</v>
      </c>
      <c r="BG655" s="146">
        <f>IF(N655="zákl. přenesená",J655,0)</f>
        <v>0</v>
      </c>
      <c r="BH655" s="146">
        <f>IF(N655="sníž. přenesená",J655,0)</f>
        <v>0</v>
      </c>
      <c r="BI655" s="146">
        <f>IF(N655="nulová",J655,0)</f>
        <v>0</v>
      </c>
      <c r="BJ655" s="17" t="s">
        <v>86</v>
      </c>
      <c r="BK655" s="146">
        <f>ROUND(I655*H655,2)</f>
        <v>0</v>
      </c>
      <c r="BL655" s="17" t="s">
        <v>251</v>
      </c>
      <c r="BM655" s="145" t="s">
        <v>847</v>
      </c>
    </row>
    <row r="656" spans="2:65" s="1" customFormat="1" ht="24.2" customHeight="1" x14ac:dyDescent="0.2">
      <c r="B656" s="32"/>
      <c r="C656" s="133" t="s">
        <v>848</v>
      </c>
      <c r="D656" s="133" t="s">
        <v>149</v>
      </c>
      <c r="E656" s="134" t="s">
        <v>849</v>
      </c>
      <c r="F656" s="135" t="s">
        <v>850</v>
      </c>
      <c r="G656" s="136" t="s">
        <v>163</v>
      </c>
      <c r="H656" s="137">
        <v>7.7270000000000003</v>
      </c>
      <c r="I656" s="138"/>
      <c r="J656" s="139">
        <f>ROUND(I656*H656,2)</f>
        <v>0</v>
      </c>
      <c r="K656" s="140"/>
      <c r="L656" s="32"/>
      <c r="M656" s="141" t="s">
        <v>1</v>
      </c>
      <c r="N656" s="142" t="s">
        <v>43</v>
      </c>
      <c r="P656" s="143">
        <f>O656*H656</f>
        <v>0</v>
      </c>
      <c r="Q656" s="143">
        <v>0</v>
      </c>
      <c r="R656" s="143">
        <f>Q656*H656</f>
        <v>0</v>
      </c>
      <c r="S656" s="143">
        <v>0</v>
      </c>
      <c r="T656" s="144">
        <f>S656*H656</f>
        <v>0</v>
      </c>
      <c r="AR656" s="145" t="s">
        <v>251</v>
      </c>
      <c r="AT656" s="145" t="s">
        <v>149</v>
      </c>
      <c r="AU656" s="145" t="s">
        <v>88</v>
      </c>
      <c r="AY656" s="17" t="s">
        <v>147</v>
      </c>
      <c r="BE656" s="146">
        <f>IF(N656="základní",J656,0)</f>
        <v>0</v>
      </c>
      <c r="BF656" s="146">
        <f>IF(N656="snížená",J656,0)</f>
        <v>0</v>
      </c>
      <c r="BG656" s="146">
        <f>IF(N656="zákl. přenesená",J656,0)</f>
        <v>0</v>
      </c>
      <c r="BH656" s="146">
        <f>IF(N656="sníž. přenesená",J656,0)</f>
        <v>0</v>
      </c>
      <c r="BI656" s="146">
        <f>IF(N656="nulová",J656,0)</f>
        <v>0</v>
      </c>
      <c r="BJ656" s="17" t="s">
        <v>86</v>
      </c>
      <c r="BK656" s="146">
        <f>ROUND(I656*H656,2)</f>
        <v>0</v>
      </c>
      <c r="BL656" s="17" t="s">
        <v>251</v>
      </c>
      <c r="BM656" s="145" t="s">
        <v>851</v>
      </c>
    </row>
    <row r="657" spans="2:65" s="13" customFormat="1" ht="11.25" x14ac:dyDescent="0.2">
      <c r="B657" s="158"/>
      <c r="D657" s="152" t="s">
        <v>157</v>
      </c>
      <c r="E657" s="159" t="s">
        <v>1</v>
      </c>
      <c r="F657" s="160" t="s">
        <v>843</v>
      </c>
      <c r="H657" s="161">
        <v>7.7270000000000003</v>
      </c>
      <c r="I657" s="162"/>
      <c r="L657" s="158"/>
      <c r="M657" s="163"/>
      <c r="T657" s="164"/>
      <c r="AT657" s="159" t="s">
        <v>157</v>
      </c>
      <c r="AU657" s="159" t="s">
        <v>88</v>
      </c>
      <c r="AV657" s="13" t="s">
        <v>88</v>
      </c>
      <c r="AW657" s="13" t="s">
        <v>34</v>
      </c>
      <c r="AX657" s="13" t="s">
        <v>78</v>
      </c>
      <c r="AY657" s="159" t="s">
        <v>147</v>
      </c>
    </row>
    <row r="658" spans="2:65" s="14" customFormat="1" ht="11.25" x14ac:dyDescent="0.2">
      <c r="B658" s="165"/>
      <c r="D658" s="152" t="s">
        <v>157</v>
      </c>
      <c r="E658" s="166" t="s">
        <v>1</v>
      </c>
      <c r="F658" s="167" t="s">
        <v>160</v>
      </c>
      <c r="H658" s="168">
        <v>7.7270000000000003</v>
      </c>
      <c r="I658" s="169"/>
      <c r="L658" s="165"/>
      <c r="M658" s="170"/>
      <c r="T658" s="171"/>
      <c r="AT658" s="166" t="s">
        <v>157</v>
      </c>
      <c r="AU658" s="166" t="s">
        <v>88</v>
      </c>
      <c r="AV658" s="14" t="s">
        <v>153</v>
      </c>
      <c r="AW658" s="14" t="s">
        <v>34</v>
      </c>
      <c r="AX658" s="14" t="s">
        <v>86</v>
      </c>
      <c r="AY658" s="166" t="s">
        <v>147</v>
      </c>
    </row>
    <row r="659" spans="2:65" s="1" customFormat="1" ht="33" customHeight="1" x14ac:dyDescent="0.2">
      <c r="B659" s="32"/>
      <c r="C659" s="133" t="s">
        <v>852</v>
      </c>
      <c r="D659" s="133" t="s">
        <v>149</v>
      </c>
      <c r="E659" s="134" t="s">
        <v>853</v>
      </c>
      <c r="F659" s="135" t="s">
        <v>854</v>
      </c>
      <c r="G659" s="136" t="s">
        <v>855</v>
      </c>
      <c r="H659" s="183"/>
      <c r="I659" s="138"/>
      <c r="J659" s="139">
        <f>ROUND(I659*H659,2)</f>
        <v>0</v>
      </c>
      <c r="K659" s="140"/>
      <c r="L659" s="32"/>
      <c r="M659" s="141" t="s">
        <v>1</v>
      </c>
      <c r="N659" s="142" t="s">
        <v>43</v>
      </c>
      <c r="P659" s="143">
        <f>O659*H659</f>
        <v>0</v>
      </c>
      <c r="Q659" s="143">
        <v>0</v>
      </c>
      <c r="R659" s="143">
        <f>Q659*H659</f>
        <v>0</v>
      </c>
      <c r="S659" s="143">
        <v>0</v>
      </c>
      <c r="T659" s="144">
        <f>S659*H659</f>
        <v>0</v>
      </c>
      <c r="AR659" s="145" t="s">
        <v>251</v>
      </c>
      <c r="AT659" s="145" t="s">
        <v>149</v>
      </c>
      <c r="AU659" s="145" t="s">
        <v>88</v>
      </c>
      <c r="AY659" s="17" t="s">
        <v>147</v>
      </c>
      <c r="BE659" s="146">
        <f>IF(N659="základní",J659,0)</f>
        <v>0</v>
      </c>
      <c r="BF659" s="146">
        <f>IF(N659="snížená",J659,0)</f>
        <v>0</v>
      </c>
      <c r="BG659" s="146">
        <f>IF(N659="zákl. přenesená",J659,0)</f>
        <v>0</v>
      </c>
      <c r="BH659" s="146">
        <f>IF(N659="sníž. přenesená",J659,0)</f>
        <v>0</v>
      </c>
      <c r="BI659" s="146">
        <f>IF(N659="nulová",J659,0)</f>
        <v>0</v>
      </c>
      <c r="BJ659" s="17" t="s">
        <v>86</v>
      </c>
      <c r="BK659" s="146">
        <f>ROUND(I659*H659,2)</f>
        <v>0</v>
      </c>
      <c r="BL659" s="17" t="s">
        <v>251</v>
      </c>
      <c r="BM659" s="145" t="s">
        <v>856</v>
      </c>
    </row>
    <row r="660" spans="2:65" s="1" customFormat="1" ht="11.25" x14ac:dyDescent="0.2">
      <c r="B660" s="32"/>
      <c r="D660" s="147" t="s">
        <v>155</v>
      </c>
      <c r="F660" s="148" t="s">
        <v>857</v>
      </c>
      <c r="I660" s="149"/>
      <c r="L660" s="32"/>
      <c r="M660" s="150"/>
      <c r="T660" s="56"/>
      <c r="AT660" s="17" t="s">
        <v>155</v>
      </c>
      <c r="AU660" s="17" t="s">
        <v>88</v>
      </c>
    </row>
    <row r="661" spans="2:65" s="1" customFormat="1" ht="37.9" customHeight="1" x14ac:dyDescent="0.2">
      <c r="B661" s="32"/>
      <c r="C661" s="133" t="s">
        <v>858</v>
      </c>
      <c r="D661" s="133" t="s">
        <v>149</v>
      </c>
      <c r="E661" s="134" t="s">
        <v>859</v>
      </c>
      <c r="F661" s="135" t="s">
        <v>860</v>
      </c>
      <c r="G661" s="136" t="s">
        <v>855</v>
      </c>
      <c r="H661" s="183"/>
      <c r="I661" s="138"/>
      <c r="J661" s="139">
        <f>ROUND(I661*H661,2)</f>
        <v>0</v>
      </c>
      <c r="K661" s="140"/>
      <c r="L661" s="32"/>
      <c r="M661" s="141" t="s">
        <v>1</v>
      </c>
      <c r="N661" s="142" t="s">
        <v>43</v>
      </c>
      <c r="P661" s="143">
        <f>O661*H661</f>
        <v>0</v>
      </c>
      <c r="Q661" s="143">
        <v>0</v>
      </c>
      <c r="R661" s="143">
        <f>Q661*H661</f>
        <v>0</v>
      </c>
      <c r="S661" s="143">
        <v>0</v>
      </c>
      <c r="T661" s="144">
        <f>S661*H661</f>
        <v>0</v>
      </c>
      <c r="AR661" s="145" t="s">
        <v>251</v>
      </c>
      <c r="AT661" s="145" t="s">
        <v>149</v>
      </c>
      <c r="AU661" s="145" t="s">
        <v>88</v>
      </c>
      <c r="AY661" s="17" t="s">
        <v>147</v>
      </c>
      <c r="BE661" s="146">
        <f>IF(N661="základní",J661,0)</f>
        <v>0</v>
      </c>
      <c r="BF661" s="146">
        <f>IF(N661="snížená",J661,0)</f>
        <v>0</v>
      </c>
      <c r="BG661" s="146">
        <f>IF(N661="zákl. přenesená",J661,0)</f>
        <v>0</v>
      </c>
      <c r="BH661" s="146">
        <f>IF(N661="sníž. přenesená",J661,0)</f>
        <v>0</v>
      </c>
      <c r="BI661" s="146">
        <f>IF(N661="nulová",J661,0)</f>
        <v>0</v>
      </c>
      <c r="BJ661" s="17" t="s">
        <v>86</v>
      </c>
      <c r="BK661" s="146">
        <f>ROUND(I661*H661,2)</f>
        <v>0</v>
      </c>
      <c r="BL661" s="17" t="s">
        <v>251</v>
      </c>
      <c r="BM661" s="145" t="s">
        <v>861</v>
      </c>
    </row>
    <row r="662" spans="2:65" s="1" customFormat="1" ht="11.25" x14ac:dyDescent="0.2">
      <c r="B662" s="32"/>
      <c r="D662" s="147" t="s">
        <v>155</v>
      </c>
      <c r="F662" s="148" t="s">
        <v>862</v>
      </c>
      <c r="I662" s="149"/>
      <c r="L662" s="32"/>
      <c r="M662" s="150"/>
      <c r="T662" s="56"/>
      <c r="AT662" s="17" t="s">
        <v>155</v>
      </c>
      <c r="AU662" s="17" t="s">
        <v>88</v>
      </c>
    </row>
    <row r="663" spans="2:65" s="11" customFormat="1" ht="22.9" customHeight="1" x14ac:dyDescent="0.2">
      <c r="B663" s="121"/>
      <c r="D663" s="122" t="s">
        <v>77</v>
      </c>
      <c r="E663" s="131" t="s">
        <v>863</v>
      </c>
      <c r="F663" s="131" t="s">
        <v>864</v>
      </c>
      <c r="I663" s="124"/>
      <c r="J663" s="132">
        <f>BK663</f>
        <v>0</v>
      </c>
      <c r="L663" s="121"/>
      <c r="M663" s="126"/>
      <c r="P663" s="127">
        <f>SUM(P664:P747)</f>
        <v>0</v>
      </c>
      <c r="R663" s="127">
        <f>SUM(R664:R747)</f>
        <v>6.6466319999999995E-2</v>
      </c>
      <c r="T663" s="128">
        <f>SUM(T664:T747)</f>
        <v>1.9470000000000001E-2</v>
      </c>
      <c r="AR663" s="122" t="s">
        <v>88</v>
      </c>
      <c r="AT663" s="129" t="s">
        <v>77</v>
      </c>
      <c r="AU663" s="129" t="s">
        <v>86</v>
      </c>
      <c r="AY663" s="122" t="s">
        <v>147</v>
      </c>
      <c r="BK663" s="130">
        <f>SUM(BK664:BK747)</f>
        <v>0</v>
      </c>
    </row>
    <row r="664" spans="2:65" s="1" customFormat="1" ht="24.2" customHeight="1" x14ac:dyDescent="0.2">
      <c r="B664" s="32"/>
      <c r="C664" s="133" t="s">
        <v>865</v>
      </c>
      <c r="D664" s="133" t="s">
        <v>149</v>
      </c>
      <c r="E664" s="134" t="s">
        <v>866</v>
      </c>
      <c r="F664" s="135" t="s">
        <v>867</v>
      </c>
      <c r="G664" s="136" t="s">
        <v>152</v>
      </c>
      <c r="H664" s="137">
        <v>1.18</v>
      </c>
      <c r="I664" s="138"/>
      <c r="J664" s="139">
        <f>ROUND(I664*H664,2)</f>
        <v>0</v>
      </c>
      <c r="K664" s="140"/>
      <c r="L664" s="32"/>
      <c r="M664" s="141" t="s">
        <v>1</v>
      </c>
      <c r="N664" s="142" t="s">
        <v>43</v>
      </c>
      <c r="P664" s="143">
        <f>O664*H664</f>
        <v>0</v>
      </c>
      <c r="Q664" s="143">
        <v>0</v>
      </c>
      <c r="R664" s="143">
        <f>Q664*H664</f>
        <v>0</v>
      </c>
      <c r="S664" s="143">
        <v>1.6500000000000001E-2</v>
      </c>
      <c r="T664" s="144">
        <f>S664*H664</f>
        <v>1.9470000000000001E-2</v>
      </c>
      <c r="AR664" s="145" t="s">
        <v>251</v>
      </c>
      <c r="AT664" s="145" t="s">
        <v>149</v>
      </c>
      <c r="AU664" s="145" t="s">
        <v>88</v>
      </c>
      <c r="AY664" s="17" t="s">
        <v>147</v>
      </c>
      <c r="BE664" s="146">
        <f>IF(N664="základní",J664,0)</f>
        <v>0</v>
      </c>
      <c r="BF664" s="146">
        <f>IF(N664="snížená",J664,0)</f>
        <v>0</v>
      </c>
      <c r="BG664" s="146">
        <f>IF(N664="zákl. přenesená",J664,0)</f>
        <v>0</v>
      </c>
      <c r="BH664" s="146">
        <f>IF(N664="sníž. přenesená",J664,0)</f>
        <v>0</v>
      </c>
      <c r="BI664" s="146">
        <f>IF(N664="nulová",J664,0)</f>
        <v>0</v>
      </c>
      <c r="BJ664" s="17" t="s">
        <v>86</v>
      </c>
      <c r="BK664" s="146">
        <f>ROUND(I664*H664,2)</f>
        <v>0</v>
      </c>
      <c r="BL664" s="17" t="s">
        <v>251</v>
      </c>
      <c r="BM664" s="145" t="s">
        <v>868</v>
      </c>
    </row>
    <row r="665" spans="2:65" s="1" customFormat="1" ht="11.25" x14ac:dyDescent="0.2">
      <c r="B665" s="32"/>
      <c r="D665" s="147" t="s">
        <v>155</v>
      </c>
      <c r="F665" s="148" t="s">
        <v>869</v>
      </c>
      <c r="I665" s="149"/>
      <c r="L665" s="32"/>
      <c r="M665" s="150"/>
      <c r="T665" s="56"/>
      <c r="AT665" s="17" t="s">
        <v>155</v>
      </c>
      <c r="AU665" s="17" t="s">
        <v>88</v>
      </c>
    </row>
    <row r="666" spans="2:65" s="12" customFormat="1" ht="11.25" x14ac:dyDescent="0.2">
      <c r="B666" s="151"/>
      <c r="D666" s="152" t="s">
        <v>157</v>
      </c>
      <c r="E666" s="153" t="s">
        <v>1</v>
      </c>
      <c r="F666" s="154" t="s">
        <v>870</v>
      </c>
      <c r="H666" s="153" t="s">
        <v>1</v>
      </c>
      <c r="I666" s="155"/>
      <c r="L666" s="151"/>
      <c r="M666" s="156"/>
      <c r="T666" s="157"/>
      <c r="AT666" s="153" t="s">
        <v>157</v>
      </c>
      <c r="AU666" s="153" t="s">
        <v>88</v>
      </c>
      <c r="AV666" s="12" t="s">
        <v>86</v>
      </c>
      <c r="AW666" s="12" t="s">
        <v>34</v>
      </c>
      <c r="AX666" s="12" t="s">
        <v>78</v>
      </c>
      <c r="AY666" s="153" t="s">
        <v>147</v>
      </c>
    </row>
    <row r="667" spans="2:65" s="13" customFormat="1" ht="11.25" x14ac:dyDescent="0.2">
      <c r="B667" s="158"/>
      <c r="D667" s="152" t="s">
        <v>157</v>
      </c>
      <c r="E667" s="159" t="s">
        <v>1</v>
      </c>
      <c r="F667" s="160" t="s">
        <v>871</v>
      </c>
      <c r="H667" s="161">
        <v>1.18</v>
      </c>
      <c r="I667" s="162"/>
      <c r="L667" s="158"/>
      <c r="M667" s="163"/>
      <c r="T667" s="164"/>
      <c r="AT667" s="159" t="s">
        <v>157</v>
      </c>
      <c r="AU667" s="159" t="s">
        <v>88</v>
      </c>
      <c r="AV667" s="13" t="s">
        <v>88</v>
      </c>
      <c r="AW667" s="13" t="s">
        <v>34</v>
      </c>
      <c r="AX667" s="13" t="s">
        <v>78</v>
      </c>
      <c r="AY667" s="159" t="s">
        <v>147</v>
      </c>
    </row>
    <row r="668" spans="2:65" s="14" customFormat="1" ht="11.25" x14ac:dyDescent="0.2">
      <c r="B668" s="165"/>
      <c r="D668" s="152" t="s">
        <v>157</v>
      </c>
      <c r="E668" s="166" t="s">
        <v>1</v>
      </c>
      <c r="F668" s="167" t="s">
        <v>160</v>
      </c>
      <c r="H668" s="168">
        <v>1.18</v>
      </c>
      <c r="I668" s="169"/>
      <c r="L668" s="165"/>
      <c r="M668" s="170"/>
      <c r="T668" s="171"/>
      <c r="AT668" s="166" t="s">
        <v>157</v>
      </c>
      <c r="AU668" s="166" t="s">
        <v>88</v>
      </c>
      <c r="AV668" s="14" t="s">
        <v>153</v>
      </c>
      <c r="AW668" s="14" t="s">
        <v>34</v>
      </c>
      <c r="AX668" s="14" t="s">
        <v>86</v>
      </c>
      <c r="AY668" s="166" t="s">
        <v>147</v>
      </c>
    </row>
    <row r="669" spans="2:65" s="1" customFormat="1" ht="24.2" customHeight="1" x14ac:dyDescent="0.2">
      <c r="B669" s="32"/>
      <c r="C669" s="133" t="s">
        <v>872</v>
      </c>
      <c r="D669" s="133" t="s">
        <v>149</v>
      </c>
      <c r="E669" s="134" t="s">
        <v>873</v>
      </c>
      <c r="F669" s="135" t="s">
        <v>874</v>
      </c>
      <c r="G669" s="136" t="s">
        <v>152</v>
      </c>
      <c r="H669" s="137">
        <v>5.952</v>
      </c>
      <c r="I669" s="138"/>
      <c r="J669" s="139">
        <f>ROUND(I669*H669,2)</f>
        <v>0</v>
      </c>
      <c r="K669" s="140"/>
      <c r="L669" s="32"/>
      <c r="M669" s="141" t="s">
        <v>1</v>
      </c>
      <c r="N669" s="142" t="s">
        <v>43</v>
      </c>
      <c r="P669" s="143">
        <f>O669*H669</f>
        <v>0</v>
      </c>
      <c r="Q669" s="143">
        <v>0</v>
      </c>
      <c r="R669" s="143">
        <f>Q669*H669</f>
        <v>0</v>
      </c>
      <c r="S669" s="143">
        <v>0</v>
      </c>
      <c r="T669" s="144">
        <f>S669*H669</f>
        <v>0</v>
      </c>
      <c r="AR669" s="145" t="s">
        <v>251</v>
      </c>
      <c r="AT669" s="145" t="s">
        <v>149</v>
      </c>
      <c r="AU669" s="145" t="s">
        <v>88</v>
      </c>
      <c r="AY669" s="17" t="s">
        <v>147</v>
      </c>
      <c r="BE669" s="146">
        <f>IF(N669="základní",J669,0)</f>
        <v>0</v>
      </c>
      <c r="BF669" s="146">
        <f>IF(N669="snížená",J669,0)</f>
        <v>0</v>
      </c>
      <c r="BG669" s="146">
        <f>IF(N669="zákl. přenesená",J669,0)</f>
        <v>0</v>
      </c>
      <c r="BH669" s="146">
        <f>IF(N669="sníž. přenesená",J669,0)</f>
        <v>0</v>
      </c>
      <c r="BI669" s="146">
        <f>IF(N669="nulová",J669,0)</f>
        <v>0</v>
      </c>
      <c r="BJ669" s="17" t="s">
        <v>86</v>
      </c>
      <c r="BK669" s="146">
        <f>ROUND(I669*H669,2)</f>
        <v>0</v>
      </c>
      <c r="BL669" s="17" t="s">
        <v>251</v>
      </c>
      <c r="BM669" s="145" t="s">
        <v>875</v>
      </c>
    </row>
    <row r="670" spans="2:65" s="1" customFormat="1" ht="11.25" x14ac:dyDescent="0.2">
      <c r="B670" s="32"/>
      <c r="D670" s="147" t="s">
        <v>155</v>
      </c>
      <c r="F670" s="148" t="s">
        <v>876</v>
      </c>
      <c r="I670" s="149"/>
      <c r="L670" s="32"/>
      <c r="M670" s="150"/>
      <c r="T670" s="56"/>
      <c r="AT670" s="17" t="s">
        <v>155</v>
      </c>
      <c r="AU670" s="17" t="s">
        <v>88</v>
      </c>
    </row>
    <row r="671" spans="2:65" s="13" customFormat="1" ht="11.25" x14ac:dyDescent="0.2">
      <c r="B671" s="158"/>
      <c r="D671" s="152" t="s">
        <v>157</v>
      </c>
      <c r="E671" s="159" t="s">
        <v>1</v>
      </c>
      <c r="F671" s="160" t="s">
        <v>877</v>
      </c>
      <c r="H671" s="161">
        <v>5.2720000000000002</v>
      </c>
      <c r="I671" s="162"/>
      <c r="L671" s="158"/>
      <c r="M671" s="163"/>
      <c r="T671" s="164"/>
      <c r="AT671" s="159" t="s">
        <v>157</v>
      </c>
      <c r="AU671" s="159" t="s">
        <v>88</v>
      </c>
      <c r="AV671" s="13" t="s">
        <v>88</v>
      </c>
      <c r="AW671" s="13" t="s">
        <v>34</v>
      </c>
      <c r="AX671" s="13" t="s">
        <v>78</v>
      </c>
      <c r="AY671" s="159" t="s">
        <v>147</v>
      </c>
    </row>
    <row r="672" spans="2:65" s="13" customFormat="1" ht="11.25" x14ac:dyDescent="0.2">
      <c r="B672" s="158"/>
      <c r="D672" s="152" t="s">
        <v>157</v>
      </c>
      <c r="E672" s="159" t="s">
        <v>1</v>
      </c>
      <c r="F672" s="160" t="s">
        <v>878</v>
      </c>
      <c r="H672" s="161">
        <v>0.68</v>
      </c>
      <c r="I672" s="162"/>
      <c r="L672" s="158"/>
      <c r="M672" s="163"/>
      <c r="T672" s="164"/>
      <c r="AT672" s="159" t="s">
        <v>157</v>
      </c>
      <c r="AU672" s="159" t="s">
        <v>88</v>
      </c>
      <c r="AV672" s="13" t="s">
        <v>88</v>
      </c>
      <c r="AW672" s="13" t="s">
        <v>34</v>
      </c>
      <c r="AX672" s="13" t="s">
        <v>78</v>
      </c>
      <c r="AY672" s="159" t="s">
        <v>147</v>
      </c>
    </row>
    <row r="673" spans="2:65" s="14" customFormat="1" ht="11.25" x14ac:dyDescent="0.2">
      <c r="B673" s="165"/>
      <c r="D673" s="152" t="s">
        <v>157</v>
      </c>
      <c r="E673" s="166" t="s">
        <v>1</v>
      </c>
      <c r="F673" s="167" t="s">
        <v>160</v>
      </c>
      <c r="H673" s="168">
        <v>5.952</v>
      </c>
      <c r="I673" s="169"/>
      <c r="L673" s="165"/>
      <c r="M673" s="170"/>
      <c r="T673" s="171"/>
      <c r="AT673" s="166" t="s">
        <v>157</v>
      </c>
      <c r="AU673" s="166" t="s">
        <v>88</v>
      </c>
      <c r="AV673" s="14" t="s">
        <v>153</v>
      </c>
      <c r="AW673" s="14" t="s">
        <v>34</v>
      </c>
      <c r="AX673" s="14" t="s">
        <v>86</v>
      </c>
      <c r="AY673" s="166" t="s">
        <v>147</v>
      </c>
    </row>
    <row r="674" spans="2:65" s="1" customFormat="1" ht="16.5" customHeight="1" x14ac:dyDescent="0.2">
      <c r="B674" s="32"/>
      <c r="C674" s="172" t="s">
        <v>879</v>
      </c>
      <c r="D674" s="172" t="s">
        <v>392</v>
      </c>
      <c r="E674" s="173" t="s">
        <v>800</v>
      </c>
      <c r="F674" s="174" t="s">
        <v>801</v>
      </c>
      <c r="G674" s="175" t="s">
        <v>205</v>
      </c>
      <c r="H674" s="176">
        <v>2E-3</v>
      </c>
      <c r="I674" s="177"/>
      <c r="J674" s="178">
        <f>ROUND(I674*H674,2)</f>
        <v>0</v>
      </c>
      <c r="K674" s="179"/>
      <c r="L674" s="180"/>
      <c r="M674" s="181" t="s">
        <v>1</v>
      </c>
      <c r="N674" s="182" t="s">
        <v>43</v>
      </c>
      <c r="P674" s="143">
        <f>O674*H674</f>
        <v>0</v>
      </c>
      <c r="Q674" s="143">
        <v>1</v>
      </c>
      <c r="R674" s="143">
        <f>Q674*H674</f>
        <v>2E-3</v>
      </c>
      <c r="S674" s="143">
        <v>0</v>
      </c>
      <c r="T674" s="144">
        <f>S674*H674</f>
        <v>0</v>
      </c>
      <c r="AR674" s="145" t="s">
        <v>361</v>
      </c>
      <c r="AT674" s="145" t="s">
        <v>392</v>
      </c>
      <c r="AU674" s="145" t="s">
        <v>88</v>
      </c>
      <c r="AY674" s="17" t="s">
        <v>147</v>
      </c>
      <c r="BE674" s="146">
        <f>IF(N674="základní",J674,0)</f>
        <v>0</v>
      </c>
      <c r="BF674" s="146">
        <f>IF(N674="snížená",J674,0)</f>
        <v>0</v>
      </c>
      <c r="BG674" s="146">
        <f>IF(N674="zákl. přenesená",J674,0)</f>
        <v>0</v>
      </c>
      <c r="BH674" s="146">
        <f>IF(N674="sníž. přenesená",J674,0)</f>
        <v>0</v>
      </c>
      <c r="BI674" s="146">
        <f>IF(N674="nulová",J674,0)</f>
        <v>0</v>
      </c>
      <c r="BJ674" s="17" t="s">
        <v>86</v>
      </c>
      <c r="BK674" s="146">
        <f>ROUND(I674*H674,2)</f>
        <v>0</v>
      </c>
      <c r="BL674" s="17" t="s">
        <v>251</v>
      </c>
      <c r="BM674" s="145" t="s">
        <v>880</v>
      </c>
    </row>
    <row r="675" spans="2:65" s="13" customFormat="1" ht="11.25" x14ac:dyDescent="0.2">
      <c r="B675" s="158"/>
      <c r="D675" s="152" t="s">
        <v>157</v>
      </c>
      <c r="E675" s="159" t="s">
        <v>1</v>
      </c>
      <c r="F675" s="160" t="s">
        <v>881</v>
      </c>
      <c r="H675" s="161">
        <v>2E-3</v>
      </c>
      <c r="I675" s="162"/>
      <c r="L675" s="158"/>
      <c r="M675" s="163"/>
      <c r="T675" s="164"/>
      <c r="AT675" s="159" t="s">
        <v>157</v>
      </c>
      <c r="AU675" s="159" t="s">
        <v>88</v>
      </c>
      <c r="AV675" s="13" t="s">
        <v>88</v>
      </c>
      <c r="AW675" s="13" t="s">
        <v>34</v>
      </c>
      <c r="AX675" s="13" t="s">
        <v>78</v>
      </c>
      <c r="AY675" s="159" t="s">
        <v>147</v>
      </c>
    </row>
    <row r="676" spans="2:65" s="14" customFormat="1" ht="11.25" x14ac:dyDescent="0.2">
      <c r="B676" s="165"/>
      <c r="D676" s="152" t="s">
        <v>157</v>
      </c>
      <c r="E676" s="166" t="s">
        <v>1</v>
      </c>
      <c r="F676" s="167" t="s">
        <v>160</v>
      </c>
      <c r="H676" s="168">
        <v>2E-3</v>
      </c>
      <c r="I676" s="169"/>
      <c r="L676" s="165"/>
      <c r="M676" s="170"/>
      <c r="T676" s="171"/>
      <c r="AT676" s="166" t="s">
        <v>157</v>
      </c>
      <c r="AU676" s="166" t="s">
        <v>88</v>
      </c>
      <c r="AV676" s="14" t="s">
        <v>153</v>
      </c>
      <c r="AW676" s="14" t="s">
        <v>34</v>
      </c>
      <c r="AX676" s="14" t="s">
        <v>86</v>
      </c>
      <c r="AY676" s="166" t="s">
        <v>147</v>
      </c>
    </row>
    <row r="677" spans="2:65" s="1" customFormat="1" ht="24.2" customHeight="1" x14ac:dyDescent="0.2">
      <c r="B677" s="32"/>
      <c r="C677" s="133" t="s">
        <v>882</v>
      </c>
      <c r="D677" s="133" t="s">
        <v>149</v>
      </c>
      <c r="E677" s="134" t="s">
        <v>883</v>
      </c>
      <c r="F677" s="135" t="s">
        <v>884</v>
      </c>
      <c r="G677" s="136" t="s">
        <v>152</v>
      </c>
      <c r="H677" s="137">
        <v>8.8829999999999991</v>
      </c>
      <c r="I677" s="138"/>
      <c r="J677" s="139">
        <f>ROUND(I677*H677,2)</f>
        <v>0</v>
      </c>
      <c r="K677" s="140"/>
      <c r="L677" s="32"/>
      <c r="M677" s="141" t="s">
        <v>1</v>
      </c>
      <c r="N677" s="142" t="s">
        <v>43</v>
      </c>
      <c r="P677" s="143">
        <f>O677*H677</f>
        <v>0</v>
      </c>
      <c r="Q677" s="143">
        <v>0</v>
      </c>
      <c r="R677" s="143">
        <f>Q677*H677</f>
        <v>0</v>
      </c>
      <c r="S677" s="143">
        <v>0</v>
      </c>
      <c r="T677" s="144">
        <f>S677*H677</f>
        <v>0</v>
      </c>
      <c r="AR677" s="145" t="s">
        <v>251</v>
      </c>
      <c r="AT677" s="145" t="s">
        <v>149</v>
      </c>
      <c r="AU677" s="145" t="s">
        <v>88</v>
      </c>
      <c r="AY677" s="17" t="s">
        <v>147</v>
      </c>
      <c r="BE677" s="146">
        <f>IF(N677="základní",J677,0)</f>
        <v>0</v>
      </c>
      <c r="BF677" s="146">
        <f>IF(N677="snížená",J677,0)</f>
        <v>0</v>
      </c>
      <c r="BG677" s="146">
        <f>IF(N677="zákl. přenesená",J677,0)</f>
        <v>0</v>
      </c>
      <c r="BH677" s="146">
        <f>IF(N677="sníž. přenesená",J677,0)</f>
        <v>0</v>
      </c>
      <c r="BI677" s="146">
        <f>IF(N677="nulová",J677,0)</f>
        <v>0</v>
      </c>
      <c r="BJ677" s="17" t="s">
        <v>86</v>
      </c>
      <c r="BK677" s="146">
        <f>ROUND(I677*H677,2)</f>
        <v>0</v>
      </c>
      <c r="BL677" s="17" t="s">
        <v>251</v>
      </c>
      <c r="BM677" s="145" t="s">
        <v>885</v>
      </c>
    </row>
    <row r="678" spans="2:65" s="1" customFormat="1" ht="11.25" x14ac:dyDescent="0.2">
      <c r="B678" s="32"/>
      <c r="D678" s="147" t="s">
        <v>155</v>
      </c>
      <c r="F678" s="148" t="s">
        <v>886</v>
      </c>
      <c r="I678" s="149"/>
      <c r="L678" s="32"/>
      <c r="M678" s="150"/>
      <c r="T678" s="56"/>
      <c r="AT678" s="17" t="s">
        <v>155</v>
      </c>
      <c r="AU678" s="17" t="s">
        <v>88</v>
      </c>
    </row>
    <row r="679" spans="2:65" s="13" customFormat="1" ht="11.25" x14ac:dyDescent="0.2">
      <c r="B679" s="158"/>
      <c r="D679" s="152" t="s">
        <v>157</v>
      </c>
      <c r="E679" s="159" t="s">
        <v>1</v>
      </c>
      <c r="F679" s="160" t="s">
        <v>877</v>
      </c>
      <c r="H679" s="161">
        <v>5.2720000000000002</v>
      </c>
      <c r="I679" s="162"/>
      <c r="L679" s="158"/>
      <c r="M679" s="163"/>
      <c r="T679" s="164"/>
      <c r="AT679" s="159" t="s">
        <v>157</v>
      </c>
      <c r="AU679" s="159" t="s">
        <v>88</v>
      </c>
      <c r="AV679" s="13" t="s">
        <v>88</v>
      </c>
      <c r="AW679" s="13" t="s">
        <v>34</v>
      </c>
      <c r="AX679" s="13" t="s">
        <v>78</v>
      </c>
      <c r="AY679" s="159" t="s">
        <v>147</v>
      </c>
    </row>
    <row r="680" spans="2:65" s="13" customFormat="1" ht="11.25" x14ac:dyDescent="0.2">
      <c r="B680" s="158"/>
      <c r="D680" s="152" t="s">
        <v>157</v>
      </c>
      <c r="E680" s="159" t="s">
        <v>1</v>
      </c>
      <c r="F680" s="160" t="s">
        <v>878</v>
      </c>
      <c r="H680" s="161">
        <v>0.68</v>
      </c>
      <c r="I680" s="162"/>
      <c r="L680" s="158"/>
      <c r="M680" s="163"/>
      <c r="T680" s="164"/>
      <c r="AT680" s="159" t="s">
        <v>157</v>
      </c>
      <c r="AU680" s="159" t="s">
        <v>88</v>
      </c>
      <c r="AV680" s="13" t="s">
        <v>88</v>
      </c>
      <c r="AW680" s="13" t="s">
        <v>34</v>
      </c>
      <c r="AX680" s="13" t="s">
        <v>78</v>
      </c>
      <c r="AY680" s="159" t="s">
        <v>147</v>
      </c>
    </row>
    <row r="681" spans="2:65" s="12" customFormat="1" ht="11.25" x14ac:dyDescent="0.2">
      <c r="B681" s="151"/>
      <c r="D681" s="152" t="s">
        <v>157</v>
      </c>
      <c r="E681" s="153" t="s">
        <v>1</v>
      </c>
      <c r="F681" s="154" t="s">
        <v>887</v>
      </c>
      <c r="H681" s="153" t="s">
        <v>1</v>
      </c>
      <c r="I681" s="155"/>
      <c r="L681" s="151"/>
      <c r="M681" s="156"/>
      <c r="T681" s="157"/>
      <c r="AT681" s="153" t="s">
        <v>157</v>
      </c>
      <c r="AU681" s="153" t="s">
        <v>88</v>
      </c>
      <c r="AV681" s="12" t="s">
        <v>86</v>
      </c>
      <c r="AW681" s="12" t="s">
        <v>34</v>
      </c>
      <c r="AX681" s="12" t="s">
        <v>78</v>
      </c>
      <c r="AY681" s="153" t="s">
        <v>147</v>
      </c>
    </row>
    <row r="682" spans="2:65" s="13" customFormat="1" ht="11.25" x14ac:dyDescent="0.2">
      <c r="B682" s="158"/>
      <c r="D682" s="152" t="s">
        <v>157</v>
      </c>
      <c r="E682" s="159" t="s">
        <v>1</v>
      </c>
      <c r="F682" s="160" t="s">
        <v>888</v>
      </c>
      <c r="H682" s="161">
        <v>2.931</v>
      </c>
      <c r="I682" s="162"/>
      <c r="L682" s="158"/>
      <c r="M682" s="163"/>
      <c r="T682" s="164"/>
      <c r="AT682" s="159" t="s">
        <v>157</v>
      </c>
      <c r="AU682" s="159" t="s">
        <v>88</v>
      </c>
      <c r="AV682" s="13" t="s">
        <v>88</v>
      </c>
      <c r="AW682" s="13" t="s">
        <v>34</v>
      </c>
      <c r="AX682" s="13" t="s">
        <v>78</v>
      </c>
      <c r="AY682" s="159" t="s">
        <v>147</v>
      </c>
    </row>
    <row r="683" spans="2:65" s="14" customFormat="1" ht="11.25" x14ac:dyDescent="0.2">
      <c r="B683" s="165"/>
      <c r="D683" s="152" t="s">
        <v>157</v>
      </c>
      <c r="E683" s="166" t="s">
        <v>1</v>
      </c>
      <c r="F683" s="167" t="s">
        <v>160</v>
      </c>
      <c r="H683" s="168">
        <v>8.8829999999999991</v>
      </c>
      <c r="I683" s="169"/>
      <c r="L683" s="165"/>
      <c r="M683" s="170"/>
      <c r="T683" s="171"/>
      <c r="AT683" s="166" t="s">
        <v>157</v>
      </c>
      <c r="AU683" s="166" t="s">
        <v>88</v>
      </c>
      <c r="AV683" s="14" t="s">
        <v>153</v>
      </c>
      <c r="AW683" s="14" t="s">
        <v>34</v>
      </c>
      <c r="AX683" s="14" t="s">
        <v>86</v>
      </c>
      <c r="AY683" s="166" t="s">
        <v>147</v>
      </c>
    </row>
    <row r="684" spans="2:65" s="1" customFormat="1" ht="49.15" customHeight="1" x14ac:dyDescent="0.2">
      <c r="B684" s="32"/>
      <c r="C684" s="172" t="s">
        <v>889</v>
      </c>
      <c r="D684" s="172" t="s">
        <v>392</v>
      </c>
      <c r="E684" s="173" t="s">
        <v>890</v>
      </c>
      <c r="F684" s="174" t="s">
        <v>891</v>
      </c>
      <c r="G684" s="175" t="s">
        <v>152</v>
      </c>
      <c r="H684" s="176">
        <v>10.215</v>
      </c>
      <c r="I684" s="177"/>
      <c r="J684" s="178">
        <f>ROUND(I684*H684,2)</f>
        <v>0</v>
      </c>
      <c r="K684" s="179"/>
      <c r="L684" s="180"/>
      <c r="M684" s="181" t="s">
        <v>1</v>
      </c>
      <c r="N684" s="182" t="s">
        <v>43</v>
      </c>
      <c r="P684" s="143">
        <f>O684*H684</f>
        <v>0</v>
      </c>
      <c r="Q684" s="143">
        <v>4.0000000000000001E-3</v>
      </c>
      <c r="R684" s="143">
        <f>Q684*H684</f>
        <v>4.086E-2</v>
      </c>
      <c r="S684" s="143">
        <v>0</v>
      </c>
      <c r="T684" s="144">
        <f>S684*H684</f>
        <v>0</v>
      </c>
      <c r="AR684" s="145" t="s">
        <v>361</v>
      </c>
      <c r="AT684" s="145" t="s">
        <v>392</v>
      </c>
      <c r="AU684" s="145" t="s">
        <v>88</v>
      </c>
      <c r="AY684" s="17" t="s">
        <v>147</v>
      </c>
      <c r="BE684" s="146">
        <f>IF(N684="základní",J684,0)</f>
        <v>0</v>
      </c>
      <c r="BF684" s="146">
        <f>IF(N684="snížená",J684,0)</f>
        <v>0</v>
      </c>
      <c r="BG684" s="146">
        <f>IF(N684="zákl. přenesená",J684,0)</f>
        <v>0</v>
      </c>
      <c r="BH684" s="146">
        <f>IF(N684="sníž. přenesená",J684,0)</f>
        <v>0</v>
      </c>
      <c r="BI684" s="146">
        <f>IF(N684="nulová",J684,0)</f>
        <v>0</v>
      </c>
      <c r="BJ684" s="17" t="s">
        <v>86</v>
      </c>
      <c r="BK684" s="146">
        <f>ROUND(I684*H684,2)</f>
        <v>0</v>
      </c>
      <c r="BL684" s="17" t="s">
        <v>251</v>
      </c>
      <c r="BM684" s="145" t="s">
        <v>892</v>
      </c>
    </row>
    <row r="685" spans="2:65" s="13" customFormat="1" ht="11.25" x14ac:dyDescent="0.2">
      <c r="B685" s="158"/>
      <c r="D685" s="152" t="s">
        <v>157</v>
      </c>
      <c r="E685" s="159" t="s">
        <v>1</v>
      </c>
      <c r="F685" s="160" t="s">
        <v>893</v>
      </c>
      <c r="H685" s="161">
        <v>10.215</v>
      </c>
      <c r="I685" s="162"/>
      <c r="L685" s="158"/>
      <c r="M685" s="163"/>
      <c r="T685" s="164"/>
      <c r="AT685" s="159" t="s">
        <v>157</v>
      </c>
      <c r="AU685" s="159" t="s">
        <v>88</v>
      </c>
      <c r="AV685" s="13" t="s">
        <v>88</v>
      </c>
      <c r="AW685" s="13" t="s">
        <v>34</v>
      </c>
      <c r="AX685" s="13" t="s">
        <v>78</v>
      </c>
      <c r="AY685" s="159" t="s">
        <v>147</v>
      </c>
    </row>
    <row r="686" spans="2:65" s="14" customFormat="1" ht="11.25" x14ac:dyDescent="0.2">
      <c r="B686" s="165"/>
      <c r="D686" s="152" t="s">
        <v>157</v>
      </c>
      <c r="E686" s="166" t="s">
        <v>1</v>
      </c>
      <c r="F686" s="167" t="s">
        <v>160</v>
      </c>
      <c r="H686" s="168">
        <v>10.215</v>
      </c>
      <c r="I686" s="169"/>
      <c r="L686" s="165"/>
      <c r="M686" s="170"/>
      <c r="T686" s="171"/>
      <c r="AT686" s="166" t="s">
        <v>157</v>
      </c>
      <c r="AU686" s="166" t="s">
        <v>88</v>
      </c>
      <c r="AV686" s="14" t="s">
        <v>153</v>
      </c>
      <c r="AW686" s="14" t="s">
        <v>34</v>
      </c>
      <c r="AX686" s="14" t="s">
        <v>86</v>
      </c>
      <c r="AY686" s="166" t="s">
        <v>147</v>
      </c>
    </row>
    <row r="687" spans="2:65" s="1" customFormat="1" ht="24.2" customHeight="1" x14ac:dyDescent="0.2">
      <c r="B687" s="32"/>
      <c r="C687" s="133" t="s">
        <v>894</v>
      </c>
      <c r="D687" s="133" t="s">
        <v>149</v>
      </c>
      <c r="E687" s="134" t="s">
        <v>895</v>
      </c>
      <c r="F687" s="135" t="s">
        <v>896</v>
      </c>
      <c r="G687" s="136" t="s">
        <v>152</v>
      </c>
      <c r="H687" s="137">
        <v>11.904</v>
      </c>
      <c r="I687" s="138"/>
      <c r="J687" s="139">
        <f>ROUND(I687*H687,2)</f>
        <v>0</v>
      </c>
      <c r="K687" s="140"/>
      <c r="L687" s="32"/>
      <c r="M687" s="141" t="s">
        <v>1</v>
      </c>
      <c r="N687" s="142" t="s">
        <v>43</v>
      </c>
      <c r="P687" s="143">
        <f>O687*H687</f>
        <v>0</v>
      </c>
      <c r="Q687" s="143">
        <v>8.8000000000000003E-4</v>
      </c>
      <c r="R687" s="143">
        <f>Q687*H687</f>
        <v>1.047552E-2</v>
      </c>
      <c r="S687" s="143">
        <v>0</v>
      </c>
      <c r="T687" s="144">
        <f>S687*H687</f>
        <v>0</v>
      </c>
      <c r="AR687" s="145" t="s">
        <v>251</v>
      </c>
      <c r="AT687" s="145" t="s">
        <v>149</v>
      </c>
      <c r="AU687" s="145" t="s">
        <v>88</v>
      </c>
      <c r="AY687" s="17" t="s">
        <v>147</v>
      </c>
      <c r="BE687" s="146">
        <f>IF(N687="základní",J687,0)</f>
        <v>0</v>
      </c>
      <c r="BF687" s="146">
        <f>IF(N687="snížená",J687,0)</f>
        <v>0</v>
      </c>
      <c r="BG687" s="146">
        <f>IF(N687="zákl. přenesená",J687,0)</f>
        <v>0</v>
      </c>
      <c r="BH687" s="146">
        <f>IF(N687="sníž. přenesená",J687,0)</f>
        <v>0</v>
      </c>
      <c r="BI687" s="146">
        <f>IF(N687="nulová",J687,0)</f>
        <v>0</v>
      </c>
      <c r="BJ687" s="17" t="s">
        <v>86</v>
      </c>
      <c r="BK687" s="146">
        <f>ROUND(I687*H687,2)</f>
        <v>0</v>
      </c>
      <c r="BL687" s="17" t="s">
        <v>251</v>
      </c>
      <c r="BM687" s="145" t="s">
        <v>897</v>
      </c>
    </row>
    <row r="688" spans="2:65" s="1" customFormat="1" ht="11.25" x14ac:dyDescent="0.2">
      <c r="B688" s="32"/>
      <c r="D688" s="147" t="s">
        <v>155</v>
      </c>
      <c r="F688" s="148" t="s">
        <v>898</v>
      </c>
      <c r="I688" s="149"/>
      <c r="L688" s="32"/>
      <c r="M688" s="150"/>
      <c r="T688" s="56"/>
      <c r="AT688" s="17" t="s">
        <v>155</v>
      </c>
      <c r="AU688" s="17" t="s">
        <v>88</v>
      </c>
    </row>
    <row r="689" spans="2:65" s="12" customFormat="1" ht="11.25" x14ac:dyDescent="0.2">
      <c r="B689" s="151"/>
      <c r="D689" s="152" t="s">
        <v>157</v>
      </c>
      <c r="E689" s="153" t="s">
        <v>1</v>
      </c>
      <c r="F689" s="154" t="s">
        <v>899</v>
      </c>
      <c r="H689" s="153" t="s">
        <v>1</v>
      </c>
      <c r="I689" s="155"/>
      <c r="L689" s="151"/>
      <c r="M689" s="156"/>
      <c r="T689" s="157"/>
      <c r="AT689" s="153" t="s">
        <v>157</v>
      </c>
      <c r="AU689" s="153" t="s">
        <v>88</v>
      </c>
      <c r="AV689" s="12" t="s">
        <v>86</v>
      </c>
      <c r="AW689" s="12" t="s">
        <v>34</v>
      </c>
      <c r="AX689" s="12" t="s">
        <v>78</v>
      </c>
      <c r="AY689" s="153" t="s">
        <v>147</v>
      </c>
    </row>
    <row r="690" spans="2:65" s="13" customFormat="1" ht="11.25" x14ac:dyDescent="0.2">
      <c r="B690" s="158"/>
      <c r="D690" s="152" t="s">
        <v>157</v>
      </c>
      <c r="E690" s="159" t="s">
        <v>1</v>
      </c>
      <c r="F690" s="160" t="s">
        <v>877</v>
      </c>
      <c r="H690" s="161">
        <v>5.2720000000000002</v>
      </c>
      <c r="I690" s="162"/>
      <c r="L690" s="158"/>
      <c r="M690" s="163"/>
      <c r="T690" s="164"/>
      <c r="AT690" s="159" t="s">
        <v>157</v>
      </c>
      <c r="AU690" s="159" t="s">
        <v>88</v>
      </c>
      <c r="AV690" s="13" t="s">
        <v>88</v>
      </c>
      <c r="AW690" s="13" t="s">
        <v>34</v>
      </c>
      <c r="AX690" s="13" t="s">
        <v>78</v>
      </c>
      <c r="AY690" s="159" t="s">
        <v>147</v>
      </c>
    </row>
    <row r="691" spans="2:65" s="13" customFormat="1" ht="11.25" x14ac:dyDescent="0.2">
      <c r="B691" s="158"/>
      <c r="D691" s="152" t="s">
        <v>157</v>
      </c>
      <c r="E691" s="159" t="s">
        <v>1</v>
      </c>
      <c r="F691" s="160" t="s">
        <v>878</v>
      </c>
      <c r="H691" s="161">
        <v>0.68</v>
      </c>
      <c r="I691" s="162"/>
      <c r="L691" s="158"/>
      <c r="M691" s="163"/>
      <c r="T691" s="164"/>
      <c r="AT691" s="159" t="s">
        <v>157</v>
      </c>
      <c r="AU691" s="159" t="s">
        <v>88</v>
      </c>
      <c r="AV691" s="13" t="s">
        <v>88</v>
      </c>
      <c r="AW691" s="13" t="s">
        <v>34</v>
      </c>
      <c r="AX691" s="13" t="s">
        <v>78</v>
      </c>
      <c r="AY691" s="159" t="s">
        <v>147</v>
      </c>
    </row>
    <row r="692" spans="2:65" s="15" customFormat="1" ht="11.25" x14ac:dyDescent="0.2">
      <c r="B692" s="184"/>
      <c r="D692" s="152" t="s">
        <v>157</v>
      </c>
      <c r="E692" s="185" t="s">
        <v>1</v>
      </c>
      <c r="F692" s="186" t="s">
        <v>900</v>
      </c>
      <c r="H692" s="187">
        <v>5.952</v>
      </c>
      <c r="I692" s="188"/>
      <c r="L692" s="184"/>
      <c r="M692" s="189"/>
      <c r="T692" s="190"/>
      <c r="AT692" s="185" t="s">
        <v>157</v>
      </c>
      <c r="AU692" s="185" t="s">
        <v>88</v>
      </c>
      <c r="AV692" s="15" t="s">
        <v>167</v>
      </c>
      <c r="AW692" s="15" t="s">
        <v>34</v>
      </c>
      <c r="AX692" s="15" t="s">
        <v>78</v>
      </c>
      <c r="AY692" s="185" t="s">
        <v>147</v>
      </c>
    </row>
    <row r="693" spans="2:65" s="12" customFormat="1" ht="11.25" x14ac:dyDescent="0.2">
      <c r="B693" s="151"/>
      <c r="D693" s="152" t="s">
        <v>157</v>
      </c>
      <c r="E693" s="153" t="s">
        <v>1</v>
      </c>
      <c r="F693" s="154" t="s">
        <v>901</v>
      </c>
      <c r="H693" s="153" t="s">
        <v>1</v>
      </c>
      <c r="I693" s="155"/>
      <c r="L693" s="151"/>
      <c r="M693" s="156"/>
      <c r="T693" s="157"/>
      <c r="AT693" s="153" t="s">
        <v>157</v>
      </c>
      <c r="AU693" s="153" t="s">
        <v>88</v>
      </c>
      <c r="AV693" s="12" t="s">
        <v>86</v>
      </c>
      <c r="AW693" s="12" t="s">
        <v>34</v>
      </c>
      <c r="AX693" s="12" t="s">
        <v>78</v>
      </c>
      <c r="AY693" s="153" t="s">
        <v>147</v>
      </c>
    </row>
    <row r="694" spans="2:65" s="13" customFormat="1" ht="11.25" x14ac:dyDescent="0.2">
      <c r="B694" s="158"/>
      <c r="D694" s="152" t="s">
        <v>157</v>
      </c>
      <c r="E694" s="159" t="s">
        <v>1</v>
      </c>
      <c r="F694" s="160" t="s">
        <v>877</v>
      </c>
      <c r="H694" s="161">
        <v>5.2720000000000002</v>
      </c>
      <c r="I694" s="162"/>
      <c r="L694" s="158"/>
      <c r="M694" s="163"/>
      <c r="T694" s="164"/>
      <c r="AT694" s="159" t="s">
        <v>157</v>
      </c>
      <c r="AU694" s="159" t="s">
        <v>88</v>
      </c>
      <c r="AV694" s="13" t="s">
        <v>88</v>
      </c>
      <c r="AW694" s="13" t="s">
        <v>34</v>
      </c>
      <c r="AX694" s="13" t="s">
        <v>78</v>
      </c>
      <c r="AY694" s="159" t="s">
        <v>147</v>
      </c>
    </row>
    <row r="695" spans="2:65" s="13" customFormat="1" ht="11.25" x14ac:dyDescent="0.2">
      <c r="B695" s="158"/>
      <c r="D695" s="152" t="s">
        <v>157</v>
      </c>
      <c r="E695" s="159" t="s">
        <v>1</v>
      </c>
      <c r="F695" s="160" t="s">
        <v>878</v>
      </c>
      <c r="H695" s="161">
        <v>0.68</v>
      </c>
      <c r="I695" s="162"/>
      <c r="L695" s="158"/>
      <c r="M695" s="163"/>
      <c r="T695" s="164"/>
      <c r="AT695" s="159" t="s">
        <v>157</v>
      </c>
      <c r="AU695" s="159" t="s">
        <v>88</v>
      </c>
      <c r="AV695" s="13" t="s">
        <v>88</v>
      </c>
      <c r="AW695" s="13" t="s">
        <v>34</v>
      </c>
      <c r="AX695" s="13" t="s">
        <v>78</v>
      </c>
      <c r="AY695" s="159" t="s">
        <v>147</v>
      </c>
    </row>
    <row r="696" spans="2:65" s="15" customFormat="1" ht="11.25" x14ac:dyDescent="0.2">
      <c r="B696" s="184"/>
      <c r="D696" s="152" t="s">
        <v>157</v>
      </c>
      <c r="E696" s="185" t="s">
        <v>1</v>
      </c>
      <c r="F696" s="186" t="s">
        <v>900</v>
      </c>
      <c r="H696" s="187">
        <v>5.952</v>
      </c>
      <c r="I696" s="188"/>
      <c r="L696" s="184"/>
      <c r="M696" s="189"/>
      <c r="T696" s="190"/>
      <c r="AT696" s="185" t="s">
        <v>157</v>
      </c>
      <c r="AU696" s="185" t="s">
        <v>88</v>
      </c>
      <c r="AV696" s="15" t="s">
        <v>167</v>
      </c>
      <c r="AW696" s="15" t="s">
        <v>34</v>
      </c>
      <c r="AX696" s="15" t="s">
        <v>78</v>
      </c>
      <c r="AY696" s="185" t="s">
        <v>147</v>
      </c>
    </row>
    <row r="697" spans="2:65" s="14" customFormat="1" ht="11.25" x14ac:dyDescent="0.2">
      <c r="B697" s="165"/>
      <c r="D697" s="152" t="s">
        <v>157</v>
      </c>
      <c r="E697" s="166" t="s">
        <v>1</v>
      </c>
      <c r="F697" s="167" t="s">
        <v>160</v>
      </c>
      <c r="H697" s="168">
        <v>11.904</v>
      </c>
      <c r="I697" s="169"/>
      <c r="L697" s="165"/>
      <c r="M697" s="170"/>
      <c r="T697" s="171"/>
      <c r="AT697" s="166" t="s">
        <v>157</v>
      </c>
      <c r="AU697" s="166" t="s">
        <v>88</v>
      </c>
      <c r="AV697" s="14" t="s">
        <v>153</v>
      </c>
      <c r="AW697" s="14" t="s">
        <v>34</v>
      </c>
      <c r="AX697" s="14" t="s">
        <v>86</v>
      </c>
      <c r="AY697" s="166" t="s">
        <v>147</v>
      </c>
    </row>
    <row r="698" spans="2:65" s="1" customFormat="1" ht="44.25" customHeight="1" x14ac:dyDescent="0.2">
      <c r="B698" s="32"/>
      <c r="C698" s="172" t="s">
        <v>902</v>
      </c>
      <c r="D698" s="172" t="s">
        <v>392</v>
      </c>
      <c r="E698" s="173" t="s">
        <v>820</v>
      </c>
      <c r="F698" s="174" t="s">
        <v>821</v>
      </c>
      <c r="G698" s="175" t="s">
        <v>152</v>
      </c>
      <c r="H698" s="176">
        <v>6.8449999999999998</v>
      </c>
      <c r="I698" s="177"/>
      <c r="J698" s="178">
        <f>ROUND(I698*H698,2)</f>
        <v>0</v>
      </c>
      <c r="K698" s="179"/>
      <c r="L698" s="180"/>
      <c r="M698" s="181" t="s">
        <v>1</v>
      </c>
      <c r="N698" s="182" t="s">
        <v>43</v>
      </c>
      <c r="P698" s="143">
        <f>O698*H698</f>
        <v>0</v>
      </c>
      <c r="Q698" s="143">
        <v>1E-3</v>
      </c>
      <c r="R698" s="143">
        <f>Q698*H698</f>
        <v>6.8449999999999995E-3</v>
      </c>
      <c r="S698" s="143">
        <v>0</v>
      </c>
      <c r="T698" s="144">
        <f>S698*H698</f>
        <v>0</v>
      </c>
      <c r="AR698" s="145" t="s">
        <v>361</v>
      </c>
      <c r="AT698" s="145" t="s">
        <v>392</v>
      </c>
      <c r="AU698" s="145" t="s">
        <v>88</v>
      </c>
      <c r="AY698" s="17" t="s">
        <v>147</v>
      </c>
      <c r="BE698" s="146">
        <f>IF(N698="základní",J698,0)</f>
        <v>0</v>
      </c>
      <c r="BF698" s="146">
        <f>IF(N698="snížená",J698,0)</f>
        <v>0</v>
      </c>
      <c r="BG698" s="146">
        <f>IF(N698="zákl. přenesená",J698,0)</f>
        <v>0</v>
      </c>
      <c r="BH698" s="146">
        <f>IF(N698="sníž. přenesená",J698,0)</f>
        <v>0</v>
      </c>
      <c r="BI698" s="146">
        <f>IF(N698="nulová",J698,0)</f>
        <v>0</v>
      </c>
      <c r="BJ698" s="17" t="s">
        <v>86</v>
      </c>
      <c r="BK698" s="146">
        <f>ROUND(I698*H698,2)</f>
        <v>0</v>
      </c>
      <c r="BL698" s="17" t="s">
        <v>251</v>
      </c>
      <c r="BM698" s="145" t="s">
        <v>903</v>
      </c>
    </row>
    <row r="699" spans="2:65" s="13" customFormat="1" ht="11.25" x14ac:dyDescent="0.2">
      <c r="B699" s="158"/>
      <c r="D699" s="152" t="s">
        <v>157</v>
      </c>
      <c r="E699" s="159" t="s">
        <v>1</v>
      </c>
      <c r="F699" s="160" t="s">
        <v>904</v>
      </c>
      <c r="H699" s="161">
        <v>6.8449999999999998</v>
      </c>
      <c r="I699" s="162"/>
      <c r="L699" s="158"/>
      <c r="M699" s="163"/>
      <c r="T699" s="164"/>
      <c r="AT699" s="159" t="s">
        <v>157</v>
      </c>
      <c r="AU699" s="159" t="s">
        <v>88</v>
      </c>
      <c r="AV699" s="13" t="s">
        <v>88</v>
      </c>
      <c r="AW699" s="13" t="s">
        <v>34</v>
      </c>
      <c r="AX699" s="13" t="s">
        <v>78</v>
      </c>
      <c r="AY699" s="159" t="s">
        <v>147</v>
      </c>
    </row>
    <row r="700" spans="2:65" s="14" customFormat="1" ht="11.25" x14ac:dyDescent="0.2">
      <c r="B700" s="165"/>
      <c r="D700" s="152" t="s">
        <v>157</v>
      </c>
      <c r="E700" s="166" t="s">
        <v>1</v>
      </c>
      <c r="F700" s="167" t="s">
        <v>160</v>
      </c>
      <c r="H700" s="168">
        <v>6.8449999999999998</v>
      </c>
      <c r="I700" s="169"/>
      <c r="L700" s="165"/>
      <c r="M700" s="170"/>
      <c r="T700" s="171"/>
      <c r="AT700" s="166" t="s">
        <v>157</v>
      </c>
      <c r="AU700" s="166" t="s">
        <v>88</v>
      </c>
      <c r="AV700" s="14" t="s">
        <v>153</v>
      </c>
      <c r="AW700" s="14" t="s">
        <v>34</v>
      </c>
      <c r="AX700" s="14" t="s">
        <v>86</v>
      </c>
      <c r="AY700" s="166" t="s">
        <v>147</v>
      </c>
    </row>
    <row r="701" spans="2:65" s="1" customFormat="1" ht="24.2" customHeight="1" x14ac:dyDescent="0.2">
      <c r="B701" s="32"/>
      <c r="C701" s="133" t="s">
        <v>905</v>
      </c>
      <c r="D701" s="133" t="s">
        <v>149</v>
      </c>
      <c r="E701" s="134" t="s">
        <v>906</v>
      </c>
      <c r="F701" s="135" t="s">
        <v>907</v>
      </c>
      <c r="G701" s="136" t="s">
        <v>152</v>
      </c>
      <c r="H701" s="137">
        <v>1.0649999999999999</v>
      </c>
      <c r="I701" s="138"/>
      <c r="J701" s="139">
        <f>ROUND(I701*H701,2)</f>
        <v>0</v>
      </c>
      <c r="K701" s="140"/>
      <c r="L701" s="32"/>
      <c r="M701" s="141" t="s">
        <v>1</v>
      </c>
      <c r="N701" s="142" t="s">
        <v>43</v>
      </c>
      <c r="P701" s="143">
        <f>O701*H701</f>
        <v>0</v>
      </c>
      <c r="Q701" s="143">
        <v>0</v>
      </c>
      <c r="R701" s="143">
        <f>Q701*H701</f>
        <v>0</v>
      </c>
      <c r="S701" s="143">
        <v>0</v>
      </c>
      <c r="T701" s="144">
        <f>S701*H701</f>
        <v>0</v>
      </c>
      <c r="AR701" s="145" t="s">
        <v>251</v>
      </c>
      <c r="AT701" s="145" t="s">
        <v>149</v>
      </c>
      <c r="AU701" s="145" t="s">
        <v>88</v>
      </c>
      <c r="AY701" s="17" t="s">
        <v>147</v>
      </c>
      <c r="BE701" s="146">
        <f>IF(N701="základní",J701,0)</f>
        <v>0</v>
      </c>
      <c r="BF701" s="146">
        <f>IF(N701="snížená",J701,0)</f>
        <v>0</v>
      </c>
      <c r="BG701" s="146">
        <f>IF(N701="zákl. přenesená",J701,0)</f>
        <v>0</v>
      </c>
      <c r="BH701" s="146">
        <f>IF(N701="sníž. přenesená",J701,0)</f>
        <v>0</v>
      </c>
      <c r="BI701" s="146">
        <f>IF(N701="nulová",J701,0)</f>
        <v>0</v>
      </c>
      <c r="BJ701" s="17" t="s">
        <v>86</v>
      </c>
      <c r="BK701" s="146">
        <f>ROUND(I701*H701,2)</f>
        <v>0</v>
      </c>
      <c r="BL701" s="17" t="s">
        <v>251</v>
      </c>
      <c r="BM701" s="145" t="s">
        <v>908</v>
      </c>
    </row>
    <row r="702" spans="2:65" s="1" customFormat="1" ht="11.25" x14ac:dyDescent="0.2">
      <c r="B702" s="32"/>
      <c r="D702" s="147" t="s">
        <v>155</v>
      </c>
      <c r="F702" s="148" t="s">
        <v>909</v>
      </c>
      <c r="I702" s="149"/>
      <c r="L702" s="32"/>
      <c r="M702" s="150"/>
      <c r="T702" s="56"/>
      <c r="AT702" s="17" t="s">
        <v>155</v>
      </c>
      <c r="AU702" s="17" t="s">
        <v>88</v>
      </c>
    </row>
    <row r="703" spans="2:65" s="12" customFormat="1" ht="11.25" x14ac:dyDescent="0.2">
      <c r="B703" s="151"/>
      <c r="D703" s="152" t="s">
        <v>157</v>
      </c>
      <c r="E703" s="153" t="s">
        <v>1</v>
      </c>
      <c r="F703" s="154" t="s">
        <v>910</v>
      </c>
      <c r="H703" s="153" t="s">
        <v>1</v>
      </c>
      <c r="I703" s="155"/>
      <c r="L703" s="151"/>
      <c r="M703" s="156"/>
      <c r="T703" s="157"/>
      <c r="AT703" s="153" t="s">
        <v>157</v>
      </c>
      <c r="AU703" s="153" t="s">
        <v>88</v>
      </c>
      <c r="AV703" s="12" t="s">
        <v>86</v>
      </c>
      <c r="AW703" s="12" t="s">
        <v>34</v>
      </c>
      <c r="AX703" s="12" t="s">
        <v>78</v>
      </c>
      <c r="AY703" s="153" t="s">
        <v>147</v>
      </c>
    </row>
    <row r="704" spans="2:65" s="13" customFormat="1" ht="11.25" x14ac:dyDescent="0.2">
      <c r="B704" s="158"/>
      <c r="D704" s="152" t="s">
        <v>157</v>
      </c>
      <c r="E704" s="159" t="s">
        <v>1</v>
      </c>
      <c r="F704" s="160" t="s">
        <v>911</v>
      </c>
      <c r="H704" s="161">
        <v>1.02</v>
      </c>
      <c r="I704" s="162"/>
      <c r="L704" s="158"/>
      <c r="M704" s="163"/>
      <c r="T704" s="164"/>
      <c r="AT704" s="159" t="s">
        <v>157</v>
      </c>
      <c r="AU704" s="159" t="s">
        <v>88</v>
      </c>
      <c r="AV704" s="13" t="s">
        <v>88</v>
      </c>
      <c r="AW704" s="13" t="s">
        <v>34</v>
      </c>
      <c r="AX704" s="13" t="s">
        <v>78</v>
      </c>
      <c r="AY704" s="159" t="s">
        <v>147</v>
      </c>
    </row>
    <row r="705" spans="2:65" s="13" customFormat="1" ht="11.25" x14ac:dyDescent="0.2">
      <c r="B705" s="158"/>
      <c r="D705" s="152" t="s">
        <v>157</v>
      </c>
      <c r="E705" s="159" t="s">
        <v>1</v>
      </c>
      <c r="F705" s="160" t="s">
        <v>912</v>
      </c>
      <c r="H705" s="161">
        <v>4.4999999999999998E-2</v>
      </c>
      <c r="I705" s="162"/>
      <c r="L705" s="158"/>
      <c r="M705" s="163"/>
      <c r="T705" s="164"/>
      <c r="AT705" s="159" t="s">
        <v>157</v>
      </c>
      <c r="AU705" s="159" t="s">
        <v>88</v>
      </c>
      <c r="AV705" s="13" t="s">
        <v>88</v>
      </c>
      <c r="AW705" s="13" t="s">
        <v>34</v>
      </c>
      <c r="AX705" s="13" t="s">
        <v>78</v>
      </c>
      <c r="AY705" s="159" t="s">
        <v>147</v>
      </c>
    </row>
    <row r="706" spans="2:65" s="14" customFormat="1" ht="11.25" x14ac:dyDescent="0.2">
      <c r="B706" s="165"/>
      <c r="D706" s="152" t="s">
        <v>157</v>
      </c>
      <c r="E706" s="166" t="s">
        <v>1</v>
      </c>
      <c r="F706" s="167" t="s">
        <v>160</v>
      </c>
      <c r="H706" s="168">
        <v>1.0649999999999999</v>
      </c>
      <c r="I706" s="169"/>
      <c r="L706" s="165"/>
      <c r="M706" s="170"/>
      <c r="T706" s="171"/>
      <c r="AT706" s="166" t="s">
        <v>157</v>
      </c>
      <c r="AU706" s="166" t="s">
        <v>88</v>
      </c>
      <c r="AV706" s="14" t="s">
        <v>153</v>
      </c>
      <c r="AW706" s="14" t="s">
        <v>34</v>
      </c>
      <c r="AX706" s="14" t="s">
        <v>86</v>
      </c>
      <c r="AY706" s="166" t="s">
        <v>147</v>
      </c>
    </row>
    <row r="707" spans="2:65" s="1" customFormat="1" ht="16.5" customHeight="1" x14ac:dyDescent="0.2">
      <c r="B707" s="32"/>
      <c r="C707" s="172" t="s">
        <v>913</v>
      </c>
      <c r="D707" s="172" t="s">
        <v>392</v>
      </c>
      <c r="E707" s="173" t="s">
        <v>800</v>
      </c>
      <c r="F707" s="174" t="s">
        <v>801</v>
      </c>
      <c r="G707" s="175" t="s">
        <v>205</v>
      </c>
      <c r="H707" s="176">
        <v>1E-3</v>
      </c>
      <c r="I707" s="177"/>
      <c r="J707" s="178">
        <f>ROUND(I707*H707,2)</f>
        <v>0</v>
      </c>
      <c r="K707" s="179"/>
      <c r="L707" s="180"/>
      <c r="M707" s="181" t="s">
        <v>1</v>
      </c>
      <c r="N707" s="182" t="s">
        <v>43</v>
      </c>
      <c r="P707" s="143">
        <f>O707*H707</f>
        <v>0</v>
      </c>
      <c r="Q707" s="143">
        <v>1</v>
      </c>
      <c r="R707" s="143">
        <f>Q707*H707</f>
        <v>1E-3</v>
      </c>
      <c r="S707" s="143">
        <v>0</v>
      </c>
      <c r="T707" s="144">
        <f>S707*H707</f>
        <v>0</v>
      </c>
      <c r="AR707" s="145" t="s">
        <v>361</v>
      </c>
      <c r="AT707" s="145" t="s">
        <v>392</v>
      </c>
      <c r="AU707" s="145" t="s">
        <v>88</v>
      </c>
      <c r="AY707" s="17" t="s">
        <v>147</v>
      </c>
      <c r="BE707" s="146">
        <f>IF(N707="základní",J707,0)</f>
        <v>0</v>
      </c>
      <c r="BF707" s="146">
        <f>IF(N707="snížená",J707,0)</f>
        <v>0</v>
      </c>
      <c r="BG707" s="146">
        <f>IF(N707="zákl. přenesená",J707,0)</f>
        <v>0</v>
      </c>
      <c r="BH707" s="146">
        <f>IF(N707="sníž. přenesená",J707,0)</f>
        <v>0</v>
      </c>
      <c r="BI707" s="146">
        <f>IF(N707="nulová",J707,0)</f>
        <v>0</v>
      </c>
      <c r="BJ707" s="17" t="s">
        <v>86</v>
      </c>
      <c r="BK707" s="146">
        <f>ROUND(I707*H707,2)</f>
        <v>0</v>
      </c>
      <c r="BL707" s="17" t="s">
        <v>251</v>
      </c>
      <c r="BM707" s="145" t="s">
        <v>914</v>
      </c>
    </row>
    <row r="708" spans="2:65" s="13" customFormat="1" ht="11.25" x14ac:dyDescent="0.2">
      <c r="B708" s="158"/>
      <c r="D708" s="152" t="s">
        <v>157</v>
      </c>
      <c r="E708" s="159" t="s">
        <v>1</v>
      </c>
      <c r="F708" s="160" t="s">
        <v>12</v>
      </c>
      <c r="H708" s="161">
        <v>1E-3</v>
      </c>
      <c r="I708" s="162"/>
      <c r="L708" s="158"/>
      <c r="M708" s="163"/>
      <c r="T708" s="164"/>
      <c r="AT708" s="159" t="s">
        <v>157</v>
      </c>
      <c r="AU708" s="159" t="s">
        <v>88</v>
      </c>
      <c r="AV708" s="13" t="s">
        <v>88</v>
      </c>
      <c r="AW708" s="13" t="s">
        <v>34</v>
      </c>
      <c r="AX708" s="13" t="s">
        <v>78</v>
      </c>
      <c r="AY708" s="159" t="s">
        <v>147</v>
      </c>
    </row>
    <row r="709" spans="2:65" s="14" customFormat="1" ht="11.25" x14ac:dyDescent="0.2">
      <c r="B709" s="165"/>
      <c r="D709" s="152" t="s">
        <v>157</v>
      </c>
      <c r="E709" s="166" t="s">
        <v>1</v>
      </c>
      <c r="F709" s="167" t="s">
        <v>160</v>
      </c>
      <c r="H709" s="168">
        <v>1E-3</v>
      </c>
      <c r="I709" s="169"/>
      <c r="L709" s="165"/>
      <c r="M709" s="170"/>
      <c r="T709" s="171"/>
      <c r="AT709" s="166" t="s">
        <v>157</v>
      </c>
      <c r="AU709" s="166" t="s">
        <v>88</v>
      </c>
      <c r="AV709" s="14" t="s">
        <v>153</v>
      </c>
      <c r="AW709" s="14" t="s">
        <v>34</v>
      </c>
      <c r="AX709" s="14" t="s">
        <v>86</v>
      </c>
      <c r="AY709" s="166" t="s">
        <v>147</v>
      </c>
    </row>
    <row r="710" spans="2:65" s="1" customFormat="1" ht="24.2" customHeight="1" x14ac:dyDescent="0.2">
      <c r="B710" s="32"/>
      <c r="C710" s="133" t="s">
        <v>915</v>
      </c>
      <c r="D710" s="133" t="s">
        <v>149</v>
      </c>
      <c r="E710" s="134" t="s">
        <v>916</v>
      </c>
      <c r="F710" s="135" t="s">
        <v>917</v>
      </c>
      <c r="G710" s="136" t="s">
        <v>152</v>
      </c>
      <c r="H710" s="137">
        <v>2.4700000000000002</v>
      </c>
      <c r="I710" s="138"/>
      <c r="J710" s="139">
        <f>ROUND(I710*H710,2)</f>
        <v>0</v>
      </c>
      <c r="K710" s="140"/>
      <c r="L710" s="32"/>
      <c r="M710" s="141" t="s">
        <v>1</v>
      </c>
      <c r="N710" s="142" t="s">
        <v>43</v>
      </c>
      <c r="P710" s="143">
        <f>O710*H710</f>
        <v>0</v>
      </c>
      <c r="Q710" s="143">
        <v>9.3999999999999997E-4</v>
      </c>
      <c r="R710" s="143">
        <f>Q710*H710</f>
        <v>2.3218000000000002E-3</v>
      </c>
      <c r="S710" s="143">
        <v>0</v>
      </c>
      <c r="T710" s="144">
        <f>S710*H710</f>
        <v>0</v>
      </c>
      <c r="AR710" s="145" t="s">
        <v>251</v>
      </c>
      <c r="AT710" s="145" t="s">
        <v>149</v>
      </c>
      <c r="AU710" s="145" t="s">
        <v>88</v>
      </c>
      <c r="AY710" s="17" t="s">
        <v>147</v>
      </c>
      <c r="BE710" s="146">
        <f>IF(N710="základní",J710,0)</f>
        <v>0</v>
      </c>
      <c r="BF710" s="146">
        <f>IF(N710="snížená",J710,0)</f>
        <v>0</v>
      </c>
      <c r="BG710" s="146">
        <f>IF(N710="zákl. přenesená",J710,0)</f>
        <v>0</v>
      </c>
      <c r="BH710" s="146">
        <f>IF(N710="sníž. přenesená",J710,0)</f>
        <v>0</v>
      </c>
      <c r="BI710" s="146">
        <f>IF(N710="nulová",J710,0)</f>
        <v>0</v>
      </c>
      <c r="BJ710" s="17" t="s">
        <v>86</v>
      </c>
      <c r="BK710" s="146">
        <f>ROUND(I710*H710,2)</f>
        <v>0</v>
      </c>
      <c r="BL710" s="17" t="s">
        <v>251</v>
      </c>
      <c r="BM710" s="145" t="s">
        <v>918</v>
      </c>
    </row>
    <row r="711" spans="2:65" s="1" customFormat="1" ht="11.25" x14ac:dyDescent="0.2">
      <c r="B711" s="32"/>
      <c r="D711" s="147" t="s">
        <v>155</v>
      </c>
      <c r="F711" s="148" t="s">
        <v>919</v>
      </c>
      <c r="I711" s="149"/>
      <c r="L711" s="32"/>
      <c r="M711" s="150"/>
      <c r="T711" s="56"/>
      <c r="AT711" s="17" t="s">
        <v>155</v>
      </c>
      <c r="AU711" s="17" t="s">
        <v>88</v>
      </c>
    </row>
    <row r="712" spans="2:65" s="12" customFormat="1" ht="11.25" x14ac:dyDescent="0.2">
      <c r="B712" s="151"/>
      <c r="D712" s="152" t="s">
        <v>157</v>
      </c>
      <c r="E712" s="153" t="s">
        <v>1</v>
      </c>
      <c r="F712" s="154" t="s">
        <v>910</v>
      </c>
      <c r="H712" s="153" t="s">
        <v>1</v>
      </c>
      <c r="I712" s="155"/>
      <c r="L712" s="151"/>
      <c r="M712" s="156"/>
      <c r="T712" s="157"/>
      <c r="AT712" s="153" t="s">
        <v>157</v>
      </c>
      <c r="AU712" s="153" t="s">
        <v>88</v>
      </c>
      <c r="AV712" s="12" t="s">
        <v>86</v>
      </c>
      <c r="AW712" s="12" t="s">
        <v>34</v>
      </c>
      <c r="AX712" s="12" t="s">
        <v>78</v>
      </c>
      <c r="AY712" s="153" t="s">
        <v>147</v>
      </c>
    </row>
    <row r="713" spans="2:65" s="12" customFormat="1" ht="11.25" x14ac:dyDescent="0.2">
      <c r="B713" s="151"/>
      <c r="D713" s="152" t="s">
        <v>157</v>
      </c>
      <c r="E713" s="153" t="s">
        <v>1</v>
      </c>
      <c r="F713" s="154" t="s">
        <v>899</v>
      </c>
      <c r="H713" s="153" t="s">
        <v>1</v>
      </c>
      <c r="I713" s="155"/>
      <c r="L713" s="151"/>
      <c r="M713" s="156"/>
      <c r="T713" s="157"/>
      <c r="AT713" s="153" t="s">
        <v>157</v>
      </c>
      <c r="AU713" s="153" t="s">
        <v>88</v>
      </c>
      <c r="AV713" s="12" t="s">
        <v>86</v>
      </c>
      <c r="AW713" s="12" t="s">
        <v>34</v>
      </c>
      <c r="AX713" s="12" t="s">
        <v>78</v>
      </c>
      <c r="AY713" s="153" t="s">
        <v>147</v>
      </c>
    </row>
    <row r="714" spans="2:65" s="13" customFormat="1" ht="11.25" x14ac:dyDescent="0.2">
      <c r="B714" s="158"/>
      <c r="D714" s="152" t="s">
        <v>157</v>
      </c>
      <c r="E714" s="159" t="s">
        <v>1</v>
      </c>
      <c r="F714" s="160" t="s">
        <v>911</v>
      </c>
      <c r="H714" s="161">
        <v>1.02</v>
      </c>
      <c r="I714" s="162"/>
      <c r="L714" s="158"/>
      <c r="M714" s="163"/>
      <c r="T714" s="164"/>
      <c r="AT714" s="159" t="s">
        <v>157</v>
      </c>
      <c r="AU714" s="159" t="s">
        <v>88</v>
      </c>
      <c r="AV714" s="13" t="s">
        <v>88</v>
      </c>
      <c r="AW714" s="13" t="s">
        <v>34</v>
      </c>
      <c r="AX714" s="13" t="s">
        <v>78</v>
      </c>
      <c r="AY714" s="159" t="s">
        <v>147</v>
      </c>
    </row>
    <row r="715" spans="2:65" s="13" customFormat="1" ht="11.25" x14ac:dyDescent="0.2">
      <c r="B715" s="158"/>
      <c r="D715" s="152" t="s">
        <v>157</v>
      </c>
      <c r="E715" s="159" t="s">
        <v>1</v>
      </c>
      <c r="F715" s="160" t="s">
        <v>912</v>
      </c>
      <c r="H715" s="161">
        <v>4.4999999999999998E-2</v>
      </c>
      <c r="I715" s="162"/>
      <c r="L715" s="158"/>
      <c r="M715" s="163"/>
      <c r="T715" s="164"/>
      <c r="AT715" s="159" t="s">
        <v>157</v>
      </c>
      <c r="AU715" s="159" t="s">
        <v>88</v>
      </c>
      <c r="AV715" s="13" t="s">
        <v>88</v>
      </c>
      <c r="AW715" s="13" t="s">
        <v>34</v>
      </c>
      <c r="AX715" s="13" t="s">
        <v>78</v>
      </c>
      <c r="AY715" s="159" t="s">
        <v>147</v>
      </c>
    </row>
    <row r="716" spans="2:65" s="15" customFormat="1" ht="11.25" x14ac:dyDescent="0.2">
      <c r="B716" s="184"/>
      <c r="D716" s="152" t="s">
        <v>157</v>
      </c>
      <c r="E716" s="185" t="s">
        <v>1</v>
      </c>
      <c r="F716" s="186" t="s">
        <v>900</v>
      </c>
      <c r="H716" s="187">
        <v>1.0649999999999999</v>
      </c>
      <c r="I716" s="188"/>
      <c r="L716" s="184"/>
      <c r="M716" s="189"/>
      <c r="T716" s="190"/>
      <c r="AT716" s="185" t="s">
        <v>157</v>
      </c>
      <c r="AU716" s="185" t="s">
        <v>88</v>
      </c>
      <c r="AV716" s="15" t="s">
        <v>167</v>
      </c>
      <c r="AW716" s="15" t="s">
        <v>34</v>
      </c>
      <c r="AX716" s="15" t="s">
        <v>78</v>
      </c>
      <c r="AY716" s="185" t="s">
        <v>147</v>
      </c>
    </row>
    <row r="717" spans="2:65" s="12" customFormat="1" ht="11.25" x14ac:dyDescent="0.2">
      <c r="B717" s="151"/>
      <c r="D717" s="152" t="s">
        <v>157</v>
      </c>
      <c r="E717" s="153" t="s">
        <v>1</v>
      </c>
      <c r="F717" s="154" t="s">
        <v>901</v>
      </c>
      <c r="H717" s="153" t="s">
        <v>1</v>
      </c>
      <c r="I717" s="155"/>
      <c r="L717" s="151"/>
      <c r="M717" s="156"/>
      <c r="T717" s="157"/>
      <c r="AT717" s="153" t="s">
        <v>157</v>
      </c>
      <c r="AU717" s="153" t="s">
        <v>88</v>
      </c>
      <c r="AV717" s="12" t="s">
        <v>86</v>
      </c>
      <c r="AW717" s="12" t="s">
        <v>34</v>
      </c>
      <c r="AX717" s="12" t="s">
        <v>78</v>
      </c>
      <c r="AY717" s="153" t="s">
        <v>147</v>
      </c>
    </row>
    <row r="718" spans="2:65" s="13" customFormat="1" ht="11.25" x14ac:dyDescent="0.2">
      <c r="B718" s="158"/>
      <c r="D718" s="152" t="s">
        <v>157</v>
      </c>
      <c r="E718" s="159" t="s">
        <v>1</v>
      </c>
      <c r="F718" s="160" t="s">
        <v>920</v>
      </c>
      <c r="H718" s="161">
        <v>1.36</v>
      </c>
      <c r="I718" s="162"/>
      <c r="L718" s="158"/>
      <c r="M718" s="163"/>
      <c r="T718" s="164"/>
      <c r="AT718" s="159" t="s">
        <v>157</v>
      </c>
      <c r="AU718" s="159" t="s">
        <v>88</v>
      </c>
      <c r="AV718" s="13" t="s">
        <v>88</v>
      </c>
      <c r="AW718" s="13" t="s">
        <v>34</v>
      </c>
      <c r="AX718" s="13" t="s">
        <v>78</v>
      </c>
      <c r="AY718" s="159" t="s">
        <v>147</v>
      </c>
    </row>
    <row r="719" spans="2:65" s="13" customFormat="1" ht="11.25" x14ac:dyDescent="0.2">
      <c r="B719" s="158"/>
      <c r="D719" s="152" t="s">
        <v>157</v>
      </c>
      <c r="E719" s="159" t="s">
        <v>1</v>
      </c>
      <c r="F719" s="160" t="s">
        <v>912</v>
      </c>
      <c r="H719" s="161">
        <v>4.4999999999999998E-2</v>
      </c>
      <c r="I719" s="162"/>
      <c r="L719" s="158"/>
      <c r="M719" s="163"/>
      <c r="T719" s="164"/>
      <c r="AT719" s="159" t="s">
        <v>157</v>
      </c>
      <c r="AU719" s="159" t="s">
        <v>88</v>
      </c>
      <c r="AV719" s="13" t="s">
        <v>88</v>
      </c>
      <c r="AW719" s="13" t="s">
        <v>34</v>
      </c>
      <c r="AX719" s="13" t="s">
        <v>78</v>
      </c>
      <c r="AY719" s="159" t="s">
        <v>147</v>
      </c>
    </row>
    <row r="720" spans="2:65" s="15" customFormat="1" ht="11.25" x14ac:dyDescent="0.2">
      <c r="B720" s="184"/>
      <c r="D720" s="152" t="s">
        <v>157</v>
      </c>
      <c r="E720" s="185" t="s">
        <v>1</v>
      </c>
      <c r="F720" s="186" t="s">
        <v>900</v>
      </c>
      <c r="H720" s="187">
        <v>1.405</v>
      </c>
      <c r="I720" s="188"/>
      <c r="L720" s="184"/>
      <c r="M720" s="189"/>
      <c r="T720" s="190"/>
      <c r="AT720" s="185" t="s">
        <v>157</v>
      </c>
      <c r="AU720" s="185" t="s">
        <v>88</v>
      </c>
      <c r="AV720" s="15" t="s">
        <v>167</v>
      </c>
      <c r="AW720" s="15" t="s">
        <v>34</v>
      </c>
      <c r="AX720" s="15" t="s">
        <v>78</v>
      </c>
      <c r="AY720" s="185" t="s">
        <v>147</v>
      </c>
    </row>
    <row r="721" spans="2:65" s="14" customFormat="1" ht="11.25" x14ac:dyDescent="0.2">
      <c r="B721" s="165"/>
      <c r="D721" s="152" t="s">
        <v>157</v>
      </c>
      <c r="E721" s="166" t="s">
        <v>1</v>
      </c>
      <c r="F721" s="167" t="s">
        <v>160</v>
      </c>
      <c r="H721" s="168">
        <v>2.4700000000000002</v>
      </c>
      <c r="I721" s="169"/>
      <c r="L721" s="165"/>
      <c r="M721" s="170"/>
      <c r="T721" s="171"/>
      <c r="AT721" s="166" t="s">
        <v>157</v>
      </c>
      <c r="AU721" s="166" t="s">
        <v>88</v>
      </c>
      <c r="AV721" s="14" t="s">
        <v>153</v>
      </c>
      <c r="AW721" s="14" t="s">
        <v>34</v>
      </c>
      <c r="AX721" s="14" t="s">
        <v>86</v>
      </c>
      <c r="AY721" s="166" t="s">
        <v>147</v>
      </c>
    </row>
    <row r="722" spans="2:65" s="1" customFormat="1" ht="44.25" customHeight="1" x14ac:dyDescent="0.2">
      <c r="B722" s="32"/>
      <c r="C722" s="172" t="s">
        <v>921</v>
      </c>
      <c r="D722" s="172" t="s">
        <v>392</v>
      </c>
      <c r="E722" s="173" t="s">
        <v>820</v>
      </c>
      <c r="F722" s="174" t="s">
        <v>821</v>
      </c>
      <c r="G722" s="175" t="s">
        <v>152</v>
      </c>
      <c r="H722" s="176">
        <v>1.278</v>
      </c>
      <c r="I722" s="177"/>
      <c r="J722" s="178">
        <f>ROUND(I722*H722,2)</f>
        <v>0</v>
      </c>
      <c r="K722" s="179"/>
      <c r="L722" s="180"/>
      <c r="M722" s="181" t="s">
        <v>1</v>
      </c>
      <c r="N722" s="182" t="s">
        <v>43</v>
      </c>
      <c r="P722" s="143">
        <f>O722*H722</f>
        <v>0</v>
      </c>
      <c r="Q722" s="143">
        <v>1E-3</v>
      </c>
      <c r="R722" s="143">
        <f>Q722*H722</f>
        <v>1.2780000000000001E-3</v>
      </c>
      <c r="S722" s="143">
        <v>0</v>
      </c>
      <c r="T722" s="144">
        <f>S722*H722</f>
        <v>0</v>
      </c>
      <c r="AR722" s="145" t="s">
        <v>361</v>
      </c>
      <c r="AT722" s="145" t="s">
        <v>392</v>
      </c>
      <c r="AU722" s="145" t="s">
        <v>88</v>
      </c>
      <c r="AY722" s="17" t="s">
        <v>147</v>
      </c>
      <c r="BE722" s="146">
        <f>IF(N722="základní",J722,0)</f>
        <v>0</v>
      </c>
      <c r="BF722" s="146">
        <f>IF(N722="snížená",J722,0)</f>
        <v>0</v>
      </c>
      <c r="BG722" s="146">
        <f>IF(N722="zákl. přenesená",J722,0)</f>
        <v>0</v>
      </c>
      <c r="BH722" s="146">
        <f>IF(N722="sníž. přenesená",J722,0)</f>
        <v>0</v>
      </c>
      <c r="BI722" s="146">
        <f>IF(N722="nulová",J722,0)</f>
        <v>0</v>
      </c>
      <c r="BJ722" s="17" t="s">
        <v>86</v>
      </c>
      <c r="BK722" s="146">
        <f>ROUND(I722*H722,2)</f>
        <v>0</v>
      </c>
      <c r="BL722" s="17" t="s">
        <v>251</v>
      </c>
      <c r="BM722" s="145" t="s">
        <v>922</v>
      </c>
    </row>
    <row r="723" spans="2:65" s="12" customFormat="1" ht="11.25" x14ac:dyDescent="0.2">
      <c r="B723" s="151"/>
      <c r="D723" s="152" t="s">
        <v>157</v>
      </c>
      <c r="E723" s="153" t="s">
        <v>1</v>
      </c>
      <c r="F723" s="154" t="s">
        <v>910</v>
      </c>
      <c r="H723" s="153" t="s">
        <v>1</v>
      </c>
      <c r="I723" s="155"/>
      <c r="L723" s="151"/>
      <c r="M723" s="156"/>
      <c r="T723" s="157"/>
      <c r="AT723" s="153" t="s">
        <v>157</v>
      </c>
      <c r="AU723" s="153" t="s">
        <v>88</v>
      </c>
      <c r="AV723" s="12" t="s">
        <v>86</v>
      </c>
      <c r="AW723" s="12" t="s">
        <v>34</v>
      </c>
      <c r="AX723" s="12" t="s">
        <v>78</v>
      </c>
      <c r="AY723" s="153" t="s">
        <v>147</v>
      </c>
    </row>
    <row r="724" spans="2:65" s="12" customFormat="1" ht="11.25" x14ac:dyDescent="0.2">
      <c r="B724" s="151"/>
      <c r="D724" s="152" t="s">
        <v>157</v>
      </c>
      <c r="E724" s="153" t="s">
        <v>1</v>
      </c>
      <c r="F724" s="154" t="s">
        <v>899</v>
      </c>
      <c r="H724" s="153" t="s">
        <v>1</v>
      </c>
      <c r="I724" s="155"/>
      <c r="L724" s="151"/>
      <c r="M724" s="156"/>
      <c r="T724" s="157"/>
      <c r="AT724" s="153" t="s">
        <v>157</v>
      </c>
      <c r="AU724" s="153" t="s">
        <v>88</v>
      </c>
      <c r="AV724" s="12" t="s">
        <v>86</v>
      </c>
      <c r="AW724" s="12" t="s">
        <v>34</v>
      </c>
      <c r="AX724" s="12" t="s">
        <v>78</v>
      </c>
      <c r="AY724" s="153" t="s">
        <v>147</v>
      </c>
    </row>
    <row r="725" spans="2:65" s="13" customFormat="1" ht="11.25" x14ac:dyDescent="0.2">
      <c r="B725" s="158"/>
      <c r="D725" s="152" t="s">
        <v>157</v>
      </c>
      <c r="E725" s="159" t="s">
        <v>1</v>
      </c>
      <c r="F725" s="160" t="s">
        <v>923</v>
      </c>
      <c r="H725" s="161">
        <v>1.224</v>
      </c>
      <c r="I725" s="162"/>
      <c r="L725" s="158"/>
      <c r="M725" s="163"/>
      <c r="T725" s="164"/>
      <c r="AT725" s="159" t="s">
        <v>157</v>
      </c>
      <c r="AU725" s="159" t="s">
        <v>88</v>
      </c>
      <c r="AV725" s="13" t="s">
        <v>88</v>
      </c>
      <c r="AW725" s="13" t="s">
        <v>34</v>
      </c>
      <c r="AX725" s="13" t="s">
        <v>78</v>
      </c>
      <c r="AY725" s="159" t="s">
        <v>147</v>
      </c>
    </row>
    <row r="726" spans="2:65" s="13" customFormat="1" ht="11.25" x14ac:dyDescent="0.2">
      <c r="B726" s="158"/>
      <c r="D726" s="152" t="s">
        <v>157</v>
      </c>
      <c r="E726" s="159" t="s">
        <v>1</v>
      </c>
      <c r="F726" s="160" t="s">
        <v>924</v>
      </c>
      <c r="H726" s="161">
        <v>5.3999999999999999E-2</v>
      </c>
      <c r="I726" s="162"/>
      <c r="L726" s="158"/>
      <c r="M726" s="163"/>
      <c r="T726" s="164"/>
      <c r="AT726" s="159" t="s">
        <v>157</v>
      </c>
      <c r="AU726" s="159" t="s">
        <v>88</v>
      </c>
      <c r="AV726" s="13" t="s">
        <v>88</v>
      </c>
      <c r="AW726" s="13" t="s">
        <v>34</v>
      </c>
      <c r="AX726" s="13" t="s">
        <v>78</v>
      </c>
      <c r="AY726" s="159" t="s">
        <v>147</v>
      </c>
    </row>
    <row r="727" spans="2:65" s="14" customFormat="1" ht="11.25" x14ac:dyDescent="0.2">
      <c r="B727" s="165"/>
      <c r="D727" s="152" t="s">
        <v>157</v>
      </c>
      <c r="E727" s="166" t="s">
        <v>1</v>
      </c>
      <c r="F727" s="167" t="s">
        <v>160</v>
      </c>
      <c r="H727" s="168">
        <v>1.278</v>
      </c>
      <c r="I727" s="169"/>
      <c r="L727" s="165"/>
      <c r="M727" s="170"/>
      <c r="T727" s="171"/>
      <c r="AT727" s="166" t="s">
        <v>157</v>
      </c>
      <c r="AU727" s="166" t="s">
        <v>88</v>
      </c>
      <c r="AV727" s="14" t="s">
        <v>153</v>
      </c>
      <c r="AW727" s="14" t="s">
        <v>34</v>
      </c>
      <c r="AX727" s="14" t="s">
        <v>86</v>
      </c>
      <c r="AY727" s="166" t="s">
        <v>147</v>
      </c>
    </row>
    <row r="728" spans="2:65" s="1" customFormat="1" ht="44.25" customHeight="1" x14ac:dyDescent="0.2">
      <c r="B728" s="32"/>
      <c r="C728" s="172" t="s">
        <v>925</v>
      </c>
      <c r="D728" s="172" t="s">
        <v>392</v>
      </c>
      <c r="E728" s="173" t="s">
        <v>926</v>
      </c>
      <c r="F728" s="174" t="s">
        <v>927</v>
      </c>
      <c r="G728" s="175" t="s">
        <v>152</v>
      </c>
      <c r="H728" s="176">
        <v>1.6859999999999999</v>
      </c>
      <c r="I728" s="177"/>
      <c r="J728" s="178">
        <f>ROUND(I728*H728,2)</f>
        <v>0</v>
      </c>
      <c r="K728" s="179"/>
      <c r="L728" s="180"/>
      <c r="M728" s="181" t="s">
        <v>1</v>
      </c>
      <c r="N728" s="182" t="s">
        <v>43</v>
      </c>
      <c r="P728" s="143">
        <f>O728*H728</f>
        <v>0</v>
      </c>
      <c r="Q728" s="143">
        <v>1E-3</v>
      </c>
      <c r="R728" s="143">
        <f>Q728*H728</f>
        <v>1.686E-3</v>
      </c>
      <c r="S728" s="143">
        <v>0</v>
      </c>
      <c r="T728" s="144">
        <f>S728*H728</f>
        <v>0</v>
      </c>
      <c r="AR728" s="145" t="s">
        <v>361</v>
      </c>
      <c r="AT728" s="145" t="s">
        <v>392</v>
      </c>
      <c r="AU728" s="145" t="s">
        <v>88</v>
      </c>
      <c r="AY728" s="17" t="s">
        <v>147</v>
      </c>
      <c r="BE728" s="146">
        <f>IF(N728="základní",J728,0)</f>
        <v>0</v>
      </c>
      <c r="BF728" s="146">
        <f>IF(N728="snížená",J728,0)</f>
        <v>0</v>
      </c>
      <c r="BG728" s="146">
        <f>IF(N728="zákl. přenesená",J728,0)</f>
        <v>0</v>
      </c>
      <c r="BH728" s="146">
        <f>IF(N728="sníž. přenesená",J728,0)</f>
        <v>0</v>
      </c>
      <c r="BI728" s="146">
        <f>IF(N728="nulová",J728,0)</f>
        <v>0</v>
      </c>
      <c r="BJ728" s="17" t="s">
        <v>86</v>
      </c>
      <c r="BK728" s="146">
        <f>ROUND(I728*H728,2)</f>
        <v>0</v>
      </c>
      <c r="BL728" s="17" t="s">
        <v>251</v>
      </c>
      <c r="BM728" s="145" t="s">
        <v>928</v>
      </c>
    </row>
    <row r="729" spans="2:65" s="12" customFormat="1" ht="11.25" x14ac:dyDescent="0.2">
      <c r="B729" s="151"/>
      <c r="D729" s="152" t="s">
        <v>157</v>
      </c>
      <c r="E729" s="153" t="s">
        <v>1</v>
      </c>
      <c r="F729" s="154" t="s">
        <v>910</v>
      </c>
      <c r="H729" s="153" t="s">
        <v>1</v>
      </c>
      <c r="I729" s="155"/>
      <c r="L729" s="151"/>
      <c r="M729" s="156"/>
      <c r="T729" s="157"/>
      <c r="AT729" s="153" t="s">
        <v>157</v>
      </c>
      <c r="AU729" s="153" t="s">
        <v>88</v>
      </c>
      <c r="AV729" s="12" t="s">
        <v>86</v>
      </c>
      <c r="AW729" s="12" t="s">
        <v>34</v>
      </c>
      <c r="AX729" s="12" t="s">
        <v>78</v>
      </c>
      <c r="AY729" s="153" t="s">
        <v>147</v>
      </c>
    </row>
    <row r="730" spans="2:65" s="12" customFormat="1" ht="11.25" x14ac:dyDescent="0.2">
      <c r="B730" s="151"/>
      <c r="D730" s="152" t="s">
        <v>157</v>
      </c>
      <c r="E730" s="153" t="s">
        <v>1</v>
      </c>
      <c r="F730" s="154" t="s">
        <v>901</v>
      </c>
      <c r="H730" s="153" t="s">
        <v>1</v>
      </c>
      <c r="I730" s="155"/>
      <c r="L730" s="151"/>
      <c r="M730" s="156"/>
      <c r="T730" s="157"/>
      <c r="AT730" s="153" t="s">
        <v>157</v>
      </c>
      <c r="AU730" s="153" t="s">
        <v>88</v>
      </c>
      <c r="AV730" s="12" t="s">
        <v>86</v>
      </c>
      <c r="AW730" s="12" t="s">
        <v>34</v>
      </c>
      <c r="AX730" s="12" t="s">
        <v>78</v>
      </c>
      <c r="AY730" s="153" t="s">
        <v>147</v>
      </c>
    </row>
    <row r="731" spans="2:65" s="13" customFormat="1" ht="11.25" x14ac:dyDescent="0.2">
      <c r="B731" s="158"/>
      <c r="D731" s="152" t="s">
        <v>157</v>
      </c>
      <c r="E731" s="159" t="s">
        <v>1</v>
      </c>
      <c r="F731" s="160" t="s">
        <v>929</v>
      </c>
      <c r="H731" s="161">
        <v>1.6319999999999999</v>
      </c>
      <c r="I731" s="162"/>
      <c r="L731" s="158"/>
      <c r="M731" s="163"/>
      <c r="T731" s="164"/>
      <c r="AT731" s="159" t="s">
        <v>157</v>
      </c>
      <c r="AU731" s="159" t="s">
        <v>88</v>
      </c>
      <c r="AV731" s="13" t="s">
        <v>88</v>
      </c>
      <c r="AW731" s="13" t="s">
        <v>34</v>
      </c>
      <c r="AX731" s="13" t="s">
        <v>78</v>
      </c>
      <c r="AY731" s="159" t="s">
        <v>147</v>
      </c>
    </row>
    <row r="732" spans="2:65" s="13" customFormat="1" ht="11.25" x14ac:dyDescent="0.2">
      <c r="B732" s="158"/>
      <c r="D732" s="152" t="s">
        <v>157</v>
      </c>
      <c r="E732" s="159" t="s">
        <v>1</v>
      </c>
      <c r="F732" s="160" t="s">
        <v>924</v>
      </c>
      <c r="H732" s="161">
        <v>5.3999999999999999E-2</v>
      </c>
      <c r="I732" s="162"/>
      <c r="L732" s="158"/>
      <c r="M732" s="163"/>
      <c r="T732" s="164"/>
      <c r="AT732" s="159" t="s">
        <v>157</v>
      </c>
      <c r="AU732" s="159" t="s">
        <v>88</v>
      </c>
      <c r="AV732" s="13" t="s">
        <v>88</v>
      </c>
      <c r="AW732" s="13" t="s">
        <v>34</v>
      </c>
      <c r="AX732" s="13" t="s">
        <v>78</v>
      </c>
      <c r="AY732" s="159" t="s">
        <v>147</v>
      </c>
    </row>
    <row r="733" spans="2:65" s="14" customFormat="1" ht="11.25" x14ac:dyDescent="0.2">
      <c r="B733" s="165"/>
      <c r="D733" s="152" t="s">
        <v>157</v>
      </c>
      <c r="E733" s="166" t="s">
        <v>1</v>
      </c>
      <c r="F733" s="167" t="s">
        <v>160</v>
      </c>
      <c r="H733" s="168">
        <v>1.6859999999999999</v>
      </c>
      <c r="I733" s="169"/>
      <c r="L733" s="165"/>
      <c r="M733" s="170"/>
      <c r="T733" s="171"/>
      <c r="AT733" s="166" t="s">
        <v>157</v>
      </c>
      <c r="AU733" s="166" t="s">
        <v>88</v>
      </c>
      <c r="AV733" s="14" t="s">
        <v>153</v>
      </c>
      <c r="AW733" s="14" t="s">
        <v>34</v>
      </c>
      <c r="AX733" s="14" t="s">
        <v>86</v>
      </c>
      <c r="AY733" s="166" t="s">
        <v>147</v>
      </c>
    </row>
    <row r="734" spans="2:65" s="1" customFormat="1" ht="24.2" customHeight="1" x14ac:dyDescent="0.2">
      <c r="B734" s="32"/>
      <c r="C734" s="133" t="s">
        <v>930</v>
      </c>
      <c r="D734" s="133" t="s">
        <v>149</v>
      </c>
      <c r="E734" s="134" t="s">
        <v>931</v>
      </c>
      <c r="F734" s="135" t="s">
        <v>932</v>
      </c>
      <c r="G734" s="136" t="s">
        <v>163</v>
      </c>
      <c r="H734" s="137">
        <v>16.920999999999999</v>
      </c>
      <c r="I734" s="138"/>
      <c r="J734" s="139">
        <f>ROUND(I734*H734,2)</f>
        <v>0</v>
      </c>
      <c r="K734" s="140"/>
      <c r="L734" s="32"/>
      <c r="M734" s="141" t="s">
        <v>1</v>
      </c>
      <c r="N734" s="142" t="s">
        <v>43</v>
      </c>
      <c r="P734" s="143">
        <f>O734*H734</f>
        <v>0</v>
      </c>
      <c r="Q734" s="143">
        <v>0</v>
      </c>
      <c r="R734" s="143">
        <f>Q734*H734</f>
        <v>0</v>
      </c>
      <c r="S734" s="143">
        <v>0</v>
      </c>
      <c r="T734" s="144">
        <f>S734*H734</f>
        <v>0</v>
      </c>
      <c r="AR734" s="145" t="s">
        <v>251</v>
      </c>
      <c r="AT734" s="145" t="s">
        <v>149</v>
      </c>
      <c r="AU734" s="145" t="s">
        <v>88</v>
      </c>
      <c r="AY734" s="17" t="s">
        <v>147</v>
      </c>
      <c r="BE734" s="146">
        <f>IF(N734="základní",J734,0)</f>
        <v>0</v>
      </c>
      <c r="BF734" s="146">
        <f>IF(N734="snížená",J734,0)</f>
        <v>0</v>
      </c>
      <c r="BG734" s="146">
        <f>IF(N734="zákl. přenesená",J734,0)</f>
        <v>0</v>
      </c>
      <c r="BH734" s="146">
        <f>IF(N734="sníž. přenesená",J734,0)</f>
        <v>0</v>
      </c>
      <c r="BI734" s="146">
        <f>IF(N734="nulová",J734,0)</f>
        <v>0</v>
      </c>
      <c r="BJ734" s="17" t="s">
        <v>86</v>
      </c>
      <c r="BK734" s="146">
        <f>ROUND(I734*H734,2)</f>
        <v>0</v>
      </c>
      <c r="BL734" s="17" t="s">
        <v>251</v>
      </c>
      <c r="BM734" s="145" t="s">
        <v>933</v>
      </c>
    </row>
    <row r="735" spans="2:65" s="13" customFormat="1" ht="11.25" x14ac:dyDescent="0.2">
      <c r="B735" s="158"/>
      <c r="D735" s="152" t="s">
        <v>157</v>
      </c>
      <c r="E735" s="159" t="s">
        <v>1</v>
      </c>
      <c r="F735" s="160" t="s">
        <v>934</v>
      </c>
      <c r="H735" s="161">
        <v>14.654</v>
      </c>
      <c r="I735" s="162"/>
      <c r="L735" s="158"/>
      <c r="M735" s="163"/>
      <c r="T735" s="164"/>
      <c r="AT735" s="159" t="s">
        <v>157</v>
      </c>
      <c r="AU735" s="159" t="s">
        <v>88</v>
      </c>
      <c r="AV735" s="13" t="s">
        <v>88</v>
      </c>
      <c r="AW735" s="13" t="s">
        <v>34</v>
      </c>
      <c r="AX735" s="13" t="s">
        <v>78</v>
      </c>
      <c r="AY735" s="159" t="s">
        <v>147</v>
      </c>
    </row>
    <row r="736" spans="2:65" s="13" customFormat="1" ht="11.25" x14ac:dyDescent="0.2">
      <c r="B736" s="158"/>
      <c r="D736" s="152" t="s">
        <v>157</v>
      </c>
      <c r="E736" s="159" t="s">
        <v>1</v>
      </c>
      <c r="F736" s="160" t="s">
        <v>935</v>
      </c>
      <c r="H736" s="161">
        <v>2.2669999999999999</v>
      </c>
      <c r="I736" s="162"/>
      <c r="L736" s="158"/>
      <c r="M736" s="163"/>
      <c r="T736" s="164"/>
      <c r="AT736" s="159" t="s">
        <v>157</v>
      </c>
      <c r="AU736" s="159" t="s">
        <v>88</v>
      </c>
      <c r="AV736" s="13" t="s">
        <v>88</v>
      </c>
      <c r="AW736" s="13" t="s">
        <v>34</v>
      </c>
      <c r="AX736" s="13" t="s">
        <v>78</v>
      </c>
      <c r="AY736" s="159" t="s">
        <v>147</v>
      </c>
    </row>
    <row r="737" spans="2:65" s="14" customFormat="1" ht="11.25" x14ac:dyDescent="0.2">
      <c r="B737" s="165"/>
      <c r="D737" s="152" t="s">
        <v>157</v>
      </c>
      <c r="E737" s="166" t="s">
        <v>1</v>
      </c>
      <c r="F737" s="167" t="s">
        <v>160</v>
      </c>
      <c r="H737" s="168">
        <v>16.920999999999999</v>
      </c>
      <c r="I737" s="169"/>
      <c r="L737" s="165"/>
      <c r="M737" s="170"/>
      <c r="T737" s="171"/>
      <c r="AT737" s="166" t="s">
        <v>157</v>
      </c>
      <c r="AU737" s="166" t="s">
        <v>88</v>
      </c>
      <c r="AV737" s="14" t="s">
        <v>153</v>
      </c>
      <c r="AW737" s="14" t="s">
        <v>34</v>
      </c>
      <c r="AX737" s="14" t="s">
        <v>86</v>
      </c>
      <c r="AY737" s="166" t="s">
        <v>147</v>
      </c>
    </row>
    <row r="738" spans="2:65" s="1" customFormat="1" ht="37.9" customHeight="1" x14ac:dyDescent="0.2">
      <c r="B738" s="32"/>
      <c r="C738" s="133" t="s">
        <v>936</v>
      </c>
      <c r="D738" s="133" t="s">
        <v>149</v>
      </c>
      <c r="E738" s="134" t="s">
        <v>937</v>
      </c>
      <c r="F738" s="135" t="s">
        <v>938</v>
      </c>
      <c r="G738" s="136" t="s">
        <v>163</v>
      </c>
      <c r="H738" s="137">
        <v>2.2669999999999999</v>
      </c>
      <c r="I738" s="138"/>
      <c r="J738" s="139">
        <f>ROUND(I738*H738,2)</f>
        <v>0</v>
      </c>
      <c r="K738" s="140"/>
      <c r="L738" s="32"/>
      <c r="M738" s="141" t="s">
        <v>1</v>
      </c>
      <c r="N738" s="142" t="s">
        <v>43</v>
      </c>
      <c r="P738" s="143">
        <f>O738*H738</f>
        <v>0</v>
      </c>
      <c r="Q738" s="143">
        <v>0</v>
      </c>
      <c r="R738" s="143">
        <f>Q738*H738</f>
        <v>0</v>
      </c>
      <c r="S738" s="143">
        <v>0</v>
      </c>
      <c r="T738" s="144">
        <f>S738*H738</f>
        <v>0</v>
      </c>
      <c r="AR738" s="145" t="s">
        <v>251</v>
      </c>
      <c r="AT738" s="145" t="s">
        <v>149</v>
      </c>
      <c r="AU738" s="145" t="s">
        <v>88</v>
      </c>
      <c r="AY738" s="17" t="s">
        <v>147</v>
      </c>
      <c r="BE738" s="146">
        <f>IF(N738="základní",J738,0)</f>
        <v>0</v>
      </c>
      <c r="BF738" s="146">
        <f>IF(N738="snížená",J738,0)</f>
        <v>0</v>
      </c>
      <c r="BG738" s="146">
        <f>IF(N738="zákl. přenesená",J738,0)</f>
        <v>0</v>
      </c>
      <c r="BH738" s="146">
        <f>IF(N738="sníž. přenesená",J738,0)</f>
        <v>0</v>
      </c>
      <c r="BI738" s="146">
        <f>IF(N738="nulová",J738,0)</f>
        <v>0</v>
      </c>
      <c r="BJ738" s="17" t="s">
        <v>86</v>
      </c>
      <c r="BK738" s="146">
        <f>ROUND(I738*H738,2)</f>
        <v>0</v>
      </c>
      <c r="BL738" s="17" t="s">
        <v>251</v>
      </c>
      <c r="BM738" s="145" t="s">
        <v>939</v>
      </c>
    </row>
    <row r="739" spans="2:65" s="13" customFormat="1" ht="11.25" x14ac:dyDescent="0.2">
      <c r="B739" s="158"/>
      <c r="D739" s="152" t="s">
        <v>157</v>
      </c>
      <c r="E739" s="159" t="s">
        <v>1</v>
      </c>
      <c r="F739" s="160" t="s">
        <v>935</v>
      </c>
      <c r="H739" s="161">
        <v>2.2669999999999999</v>
      </c>
      <c r="I739" s="162"/>
      <c r="L739" s="158"/>
      <c r="M739" s="163"/>
      <c r="T739" s="164"/>
      <c r="AT739" s="159" t="s">
        <v>157</v>
      </c>
      <c r="AU739" s="159" t="s">
        <v>88</v>
      </c>
      <c r="AV739" s="13" t="s">
        <v>88</v>
      </c>
      <c r="AW739" s="13" t="s">
        <v>34</v>
      </c>
      <c r="AX739" s="13" t="s">
        <v>78</v>
      </c>
      <c r="AY739" s="159" t="s">
        <v>147</v>
      </c>
    </row>
    <row r="740" spans="2:65" s="14" customFormat="1" ht="11.25" x14ac:dyDescent="0.2">
      <c r="B740" s="165"/>
      <c r="D740" s="152" t="s">
        <v>157</v>
      </c>
      <c r="E740" s="166" t="s">
        <v>1</v>
      </c>
      <c r="F740" s="167" t="s">
        <v>160</v>
      </c>
      <c r="H740" s="168">
        <v>2.2669999999999999</v>
      </c>
      <c r="I740" s="169"/>
      <c r="L740" s="165"/>
      <c r="M740" s="170"/>
      <c r="T740" s="171"/>
      <c r="AT740" s="166" t="s">
        <v>157</v>
      </c>
      <c r="AU740" s="166" t="s">
        <v>88</v>
      </c>
      <c r="AV740" s="14" t="s">
        <v>153</v>
      </c>
      <c r="AW740" s="14" t="s">
        <v>34</v>
      </c>
      <c r="AX740" s="14" t="s">
        <v>86</v>
      </c>
      <c r="AY740" s="166" t="s">
        <v>147</v>
      </c>
    </row>
    <row r="741" spans="2:65" s="1" customFormat="1" ht="44.25" customHeight="1" x14ac:dyDescent="0.2">
      <c r="B741" s="32"/>
      <c r="C741" s="133" t="s">
        <v>940</v>
      </c>
      <c r="D741" s="133" t="s">
        <v>149</v>
      </c>
      <c r="E741" s="134" t="s">
        <v>941</v>
      </c>
      <c r="F741" s="135" t="s">
        <v>942</v>
      </c>
      <c r="G741" s="136" t="s">
        <v>163</v>
      </c>
      <c r="H741" s="137">
        <v>1.9670000000000001</v>
      </c>
      <c r="I741" s="138"/>
      <c r="J741" s="139">
        <f>ROUND(I741*H741,2)</f>
        <v>0</v>
      </c>
      <c r="K741" s="140"/>
      <c r="L741" s="32"/>
      <c r="M741" s="141" t="s">
        <v>1</v>
      </c>
      <c r="N741" s="142" t="s">
        <v>43</v>
      </c>
      <c r="P741" s="143">
        <f>O741*H741</f>
        <v>0</v>
      </c>
      <c r="Q741" s="143">
        <v>0</v>
      </c>
      <c r="R741" s="143">
        <f>Q741*H741</f>
        <v>0</v>
      </c>
      <c r="S741" s="143">
        <v>0</v>
      </c>
      <c r="T741" s="144">
        <f>S741*H741</f>
        <v>0</v>
      </c>
      <c r="AR741" s="145" t="s">
        <v>251</v>
      </c>
      <c r="AT741" s="145" t="s">
        <v>149</v>
      </c>
      <c r="AU741" s="145" t="s">
        <v>88</v>
      </c>
      <c r="AY741" s="17" t="s">
        <v>147</v>
      </c>
      <c r="BE741" s="146">
        <f>IF(N741="základní",J741,0)</f>
        <v>0</v>
      </c>
      <c r="BF741" s="146">
        <f>IF(N741="snížená",J741,0)</f>
        <v>0</v>
      </c>
      <c r="BG741" s="146">
        <f>IF(N741="zákl. přenesená",J741,0)</f>
        <v>0</v>
      </c>
      <c r="BH741" s="146">
        <f>IF(N741="sníž. přenesená",J741,0)</f>
        <v>0</v>
      </c>
      <c r="BI741" s="146">
        <f>IF(N741="nulová",J741,0)</f>
        <v>0</v>
      </c>
      <c r="BJ741" s="17" t="s">
        <v>86</v>
      </c>
      <c r="BK741" s="146">
        <f>ROUND(I741*H741,2)</f>
        <v>0</v>
      </c>
      <c r="BL741" s="17" t="s">
        <v>251</v>
      </c>
      <c r="BM741" s="145" t="s">
        <v>943</v>
      </c>
    </row>
    <row r="742" spans="2:65" s="13" customFormat="1" ht="11.25" x14ac:dyDescent="0.2">
      <c r="B742" s="158"/>
      <c r="D742" s="152" t="s">
        <v>157</v>
      </c>
      <c r="E742" s="159" t="s">
        <v>1</v>
      </c>
      <c r="F742" s="160" t="s">
        <v>944</v>
      </c>
      <c r="H742" s="161">
        <v>1.9670000000000001</v>
      </c>
      <c r="I742" s="162"/>
      <c r="L742" s="158"/>
      <c r="M742" s="163"/>
      <c r="T742" s="164"/>
      <c r="AT742" s="159" t="s">
        <v>157</v>
      </c>
      <c r="AU742" s="159" t="s">
        <v>88</v>
      </c>
      <c r="AV742" s="13" t="s">
        <v>88</v>
      </c>
      <c r="AW742" s="13" t="s">
        <v>34</v>
      </c>
      <c r="AX742" s="13" t="s">
        <v>78</v>
      </c>
      <c r="AY742" s="159" t="s">
        <v>147</v>
      </c>
    </row>
    <row r="743" spans="2:65" s="14" customFormat="1" ht="11.25" x14ac:dyDescent="0.2">
      <c r="B743" s="165"/>
      <c r="D743" s="152" t="s">
        <v>157</v>
      </c>
      <c r="E743" s="166" t="s">
        <v>1</v>
      </c>
      <c r="F743" s="167" t="s">
        <v>160</v>
      </c>
      <c r="H743" s="168">
        <v>1.9670000000000001</v>
      </c>
      <c r="I743" s="169"/>
      <c r="L743" s="165"/>
      <c r="M743" s="170"/>
      <c r="T743" s="171"/>
      <c r="AT743" s="166" t="s">
        <v>157</v>
      </c>
      <c r="AU743" s="166" t="s">
        <v>88</v>
      </c>
      <c r="AV743" s="14" t="s">
        <v>153</v>
      </c>
      <c r="AW743" s="14" t="s">
        <v>34</v>
      </c>
      <c r="AX743" s="14" t="s">
        <v>86</v>
      </c>
      <c r="AY743" s="166" t="s">
        <v>147</v>
      </c>
    </row>
    <row r="744" spans="2:65" s="1" customFormat="1" ht="24.2" customHeight="1" x14ac:dyDescent="0.2">
      <c r="B744" s="32"/>
      <c r="C744" s="133" t="s">
        <v>945</v>
      </c>
      <c r="D744" s="133" t="s">
        <v>149</v>
      </c>
      <c r="E744" s="134" t="s">
        <v>946</v>
      </c>
      <c r="F744" s="135" t="s">
        <v>947</v>
      </c>
      <c r="G744" s="136" t="s">
        <v>855</v>
      </c>
      <c r="H744" s="183"/>
      <c r="I744" s="138"/>
      <c r="J744" s="139">
        <f>ROUND(I744*H744,2)</f>
        <v>0</v>
      </c>
      <c r="K744" s="140"/>
      <c r="L744" s="32"/>
      <c r="M744" s="141" t="s">
        <v>1</v>
      </c>
      <c r="N744" s="142" t="s">
        <v>43</v>
      </c>
      <c r="P744" s="143">
        <f>O744*H744</f>
        <v>0</v>
      </c>
      <c r="Q744" s="143">
        <v>0</v>
      </c>
      <c r="R744" s="143">
        <f>Q744*H744</f>
        <v>0</v>
      </c>
      <c r="S744" s="143">
        <v>0</v>
      </c>
      <c r="T744" s="144">
        <f>S744*H744</f>
        <v>0</v>
      </c>
      <c r="AR744" s="145" t="s">
        <v>251</v>
      </c>
      <c r="AT744" s="145" t="s">
        <v>149</v>
      </c>
      <c r="AU744" s="145" t="s">
        <v>88</v>
      </c>
      <c r="AY744" s="17" t="s">
        <v>147</v>
      </c>
      <c r="BE744" s="146">
        <f>IF(N744="základní",J744,0)</f>
        <v>0</v>
      </c>
      <c r="BF744" s="146">
        <f>IF(N744="snížená",J744,0)</f>
        <v>0</v>
      </c>
      <c r="BG744" s="146">
        <f>IF(N744="zákl. přenesená",J744,0)</f>
        <v>0</v>
      </c>
      <c r="BH744" s="146">
        <f>IF(N744="sníž. přenesená",J744,0)</f>
        <v>0</v>
      </c>
      <c r="BI744" s="146">
        <f>IF(N744="nulová",J744,0)</f>
        <v>0</v>
      </c>
      <c r="BJ744" s="17" t="s">
        <v>86</v>
      </c>
      <c r="BK744" s="146">
        <f>ROUND(I744*H744,2)</f>
        <v>0</v>
      </c>
      <c r="BL744" s="17" t="s">
        <v>251</v>
      </c>
      <c r="BM744" s="145" t="s">
        <v>948</v>
      </c>
    </row>
    <row r="745" spans="2:65" s="1" customFormat="1" ht="11.25" x14ac:dyDescent="0.2">
      <c r="B745" s="32"/>
      <c r="D745" s="147" t="s">
        <v>155</v>
      </c>
      <c r="F745" s="148" t="s">
        <v>949</v>
      </c>
      <c r="I745" s="149"/>
      <c r="L745" s="32"/>
      <c r="M745" s="150"/>
      <c r="T745" s="56"/>
      <c r="AT745" s="17" t="s">
        <v>155</v>
      </c>
      <c r="AU745" s="17" t="s">
        <v>88</v>
      </c>
    </row>
    <row r="746" spans="2:65" s="1" customFormat="1" ht="33" customHeight="1" x14ac:dyDescent="0.2">
      <c r="B746" s="32"/>
      <c r="C746" s="133" t="s">
        <v>950</v>
      </c>
      <c r="D746" s="133" t="s">
        <v>149</v>
      </c>
      <c r="E746" s="134" t="s">
        <v>951</v>
      </c>
      <c r="F746" s="135" t="s">
        <v>952</v>
      </c>
      <c r="G746" s="136" t="s">
        <v>855</v>
      </c>
      <c r="H746" s="183"/>
      <c r="I746" s="138"/>
      <c r="J746" s="139">
        <f>ROUND(I746*H746,2)</f>
        <v>0</v>
      </c>
      <c r="K746" s="140"/>
      <c r="L746" s="32"/>
      <c r="M746" s="141" t="s">
        <v>1</v>
      </c>
      <c r="N746" s="142" t="s">
        <v>43</v>
      </c>
      <c r="P746" s="143">
        <f>O746*H746</f>
        <v>0</v>
      </c>
      <c r="Q746" s="143">
        <v>0</v>
      </c>
      <c r="R746" s="143">
        <f>Q746*H746</f>
        <v>0</v>
      </c>
      <c r="S746" s="143">
        <v>0</v>
      </c>
      <c r="T746" s="144">
        <f>S746*H746</f>
        <v>0</v>
      </c>
      <c r="AR746" s="145" t="s">
        <v>251</v>
      </c>
      <c r="AT746" s="145" t="s">
        <v>149</v>
      </c>
      <c r="AU746" s="145" t="s">
        <v>88</v>
      </c>
      <c r="AY746" s="17" t="s">
        <v>147</v>
      </c>
      <c r="BE746" s="146">
        <f>IF(N746="základní",J746,0)</f>
        <v>0</v>
      </c>
      <c r="BF746" s="146">
        <f>IF(N746="snížená",J746,0)</f>
        <v>0</v>
      </c>
      <c r="BG746" s="146">
        <f>IF(N746="zákl. přenesená",J746,0)</f>
        <v>0</v>
      </c>
      <c r="BH746" s="146">
        <f>IF(N746="sníž. přenesená",J746,0)</f>
        <v>0</v>
      </c>
      <c r="BI746" s="146">
        <f>IF(N746="nulová",J746,0)</f>
        <v>0</v>
      </c>
      <c r="BJ746" s="17" t="s">
        <v>86</v>
      </c>
      <c r="BK746" s="146">
        <f>ROUND(I746*H746,2)</f>
        <v>0</v>
      </c>
      <c r="BL746" s="17" t="s">
        <v>251</v>
      </c>
      <c r="BM746" s="145" t="s">
        <v>953</v>
      </c>
    </row>
    <row r="747" spans="2:65" s="1" customFormat="1" ht="11.25" x14ac:dyDescent="0.2">
      <c r="B747" s="32"/>
      <c r="D747" s="147" t="s">
        <v>155</v>
      </c>
      <c r="F747" s="148" t="s">
        <v>954</v>
      </c>
      <c r="I747" s="149"/>
      <c r="L747" s="32"/>
      <c r="M747" s="150"/>
      <c r="T747" s="56"/>
      <c r="AT747" s="17" t="s">
        <v>155</v>
      </c>
      <c r="AU747" s="17" t="s">
        <v>88</v>
      </c>
    </row>
    <row r="748" spans="2:65" s="11" customFormat="1" ht="22.9" customHeight="1" x14ac:dyDescent="0.2">
      <c r="B748" s="121"/>
      <c r="D748" s="122" t="s">
        <v>77</v>
      </c>
      <c r="E748" s="131" t="s">
        <v>955</v>
      </c>
      <c r="F748" s="131" t="s">
        <v>956</v>
      </c>
      <c r="I748" s="124"/>
      <c r="J748" s="132">
        <f>BK748</f>
        <v>0</v>
      </c>
      <c r="L748" s="121"/>
      <c r="M748" s="126"/>
      <c r="P748" s="127">
        <f>SUM(P749:P777)</f>
        <v>0</v>
      </c>
      <c r="R748" s="127">
        <f>SUM(R749:R777)</f>
        <v>2.1708000000000002E-2</v>
      </c>
      <c r="T748" s="128">
        <f>SUM(T749:T777)</f>
        <v>0</v>
      </c>
      <c r="AR748" s="122" t="s">
        <v>88</v>
      </c>
      <c r="AT748" s="129" t="s">
        <v>77</v>
      </c>
      <c r="AU748" s="129" t="s">
        <v>86</v>
      </c>
      <c r="AY748" s="122" t="s">
        <v>147</v>
      </c>
      <c r="BK748" s="130">
        <f>SUM(BK749:BK777)</f>
        <v>0</v>
      </c>
    </row>
    <row r="749" spans="2:65" s="1" customFormat="1" ht="24.2" customHeight="1" x14ac:dyDescent="0.2">
      <c r="B749" s="32"/>
      <c r="C749" s="133" t="s">
        <v>957</v>
      </c>
      <c r="D749" s="133" t="s">
        <v>149</v>
      </c>
      <c r="E749" s="134" t="s">
        <v>958</v>
      </c>
      <c r="F749" s="135" t="s">
        <v>959</v>
      </c>
      <c r="G749" s="136" t="s">
        <v>152</v>
      </c>
      <c r="H749" s="137">
        <v>2.8319999999999999</v>
      </c>
      <c r="I749" s="138"/>
      <c r="J749" s="139">
        <f>ROUND(I749*H749,2)</f>
        <v>0</v>
      </c>
      <c r="K749" s="140"/>
      <c r="L749" s="32"/>
      <c r="M749" s="141" t="s">
        <v>1</v>
      </c>
      <c r="N749" s="142" t="s">
        <v>43</v>
      </c>
      <c r="P749" s="143">
        <f>O749*H749</f>
        <v>0</v>
      </c>
      <c r="Q749" s="143">
        <v>2.9999999999999997E-4</v>
      </c>
      <c r="R749" s="143">
        <f>Q749*H749</f>
        <v>8.4959999999999983E-4</v>
      </c>
      <c r="S749" s="143">
        <v>0</v>
      </c>
      <c r="T749" s="144">
        <f>S749*H749</f>
        <v>0</v>
      </c>
      <c r="AR749" s="145" t="s">
        <v>251</v>
      </c>
      <c r="AT749" s="145" t="s">
        <v>149</v>
      </c>
      <c r="AU749" s="145" t="s">
        <v>88</v>
      </c>
      <c r="AY749" s="17" t="s">
        <v>147</v>
      </c>
      <c r="BE749" s="146">
        <f>IF(N749="základní",J749,0)</f>
        <v>0</v>
      </c>
      <c r="BF749" s="146">
        <f>IF(N749="snížená",J749,0)</f>
        <v>0</v>
      </c>
      <c r="BG749" s="146">
        <f>IF(N749="zákl. přenesená",J749,0)</f>
        <v>0</v>
      </c>
      <c r="BH749" s="146">
        <f>IF(N749="sníž. přenesená",J749,0)</f>
        <v>0</v>
      </c>
      <c r="BI749" s="146">
        <f>IF(N749="nulová",J749,0)</f>
        <v>0</v>
      </c>
      <c r="BJ749" s="17" t="s">
        <v>86</v>
      </c>
      <c r="BK749" s="146">
        <f>ROUND(I749*H749,2)</f>
        <v>0</v>
      </c>
      <c r="BL749" s="17" t="s">
        <v>251</v>
      </c>
      <c r="BM749" s="145" t="s">
        <v>960</v>
      </c>
    </row>
    <row r="750" spans="2:65" s="1" customFormat="1" ht="11.25" x14ac:dyDescent="0.2">
      <c r="B750" s="32"/>
      <c r="D750" s="147" t="s">
        <v>155</v>
      </c>
      <c r="F750" s="148" t="s">
        <v>961</v>
      </c>
      <c r="I750" s="149"/>
      <c r="L750" s="32"/>
      <c r="M750" s="150"/>
      <c r="T750" s="56"/>
      <c r="AT750" s="17" t="s">
        <v>155</v>
      </c>
      <c r="AU750" s="17" t="s">
        <v>88</v>
      </c>
    </row>
    <row r="751" spans="2:65" s="12" customFormat="1" ht="22.5" x14ac:dyDescent="0.2">
      <c r="B751" s="151"/>
      <c r="D751" s="152" t="s">
        <v>157</v>
      </c>
      <c r="E751" s="153" t="s">
        <v>1</v>
      </c>
      <c r="F751" s="154" t="s">
        <v>962</v>
      </c>
      <c r="H751" s="153" t="s">
        <v>1</v>
      </c>
      <c r="I751" s="155"/>
      <c r="L751" s="151"/>
      <c r="M751" s="156"/>
      <c r="T751" s="157"/>
      <c r="AT751" s="153" t="s">
        <v>157</v>
      </c>
      <c r="AU751" s="153" t="s">
        <v>88</v>
      </c>
      <c r="AV751" s="12" t="s">
        <v>86</v>
      </c>
      <c r="AW751" s="12" t="s">
        <v>34</v>
      </c>
      <c r="AX751" s="12" t="s">
        <v>78</v>
      </c>
      <c r="AY751" s="153" t="s">
        <v>147</v>
      </c>
    </row>
    <row r="752" spans="2:65" s="12" customFormat="1" ht="11.25" x14ac:dyDescent="0.2">
      <c r="B752" s="151"/>
      <c r="D752" s="152" t="s">
        <v>157</v>
      </c>
      <c r="E752" s="153" t="s">
        <v>1</v>
      </c>
      <c r="F752" s="154" t="s">
        <v>963</v>
      </c>
      <c r="H752" s="153" t="s">
        <v>1</v>
      </c>
      <c r="I752" s="155"/>
      <c r="L752" s="151"/>
      <c r="M752" s="156"/>
      <c r="T752" s="157"/>
      <c r="AT752" s="153" t="s">
        <v>157</v>
      </c>
      <c r="AU752" s="153" t="s">
        <v>88</v>
      </c>
      <c r="AV752" s="12" t="s">
        <v>86</v>
      </c>
      <c r="AW752" s="12" t="s">
        <v>34</v>
      </c>
      <c r="AX752" s="12" t="s">
        <v>78</v>
      </c>
      <c r="AY752" s="153" t="s">
        <v>147</v>
      </c>
    </row>
    <row r="753" spans="2:65" s="13" customFormat="1" ht="11.25" x14ac:dyDescent="0.2">
      <c r="B753" s="158"/>
      <c r="D753" s="152" t="s">
        <v>157</v>
      </c>
      <c r="E753" s="159" t="s">
        <v>1</v>
      </c>
      <c r="F753" s="160" t="s">
        <v>964</v>
      </c>
      <c r="H753" s="161">
        <v>0.70799999999999996</v>
      </c>
      <c r="I753" s="162"/>
      <c r="L753" s="158"/>
      <c r="M753" s="163"/>
      <c r="T753" s="164"/>
      <c r="AT753" s="159" t="s">
        <v>157</v>
      </c>
      <c r="AU753" s="159" t="s">
        <v>88</v>
      </c>
      <c r="AV753" s="13" t="s">
        <v>88</v>
      </c>
      <c r="AW753" s="13" t="s">
        <v>34</v>
      </c>
      <c r="AX753" s="13" t="s">
        <v>78</v>
      </c>
      <c r="AY753" s="159" t="s">
        <v>147</v>
      </c>
    </row>
    <row r="754" spans="2:65" s="13" customFormat="1" ht="11.25" x14ac:dyDescent="0.2">
      <c r="B754" s="158"/>
      <c r="D754" s="152" t="s">
        <v>157</v>
      </c>
      <c r="E754" s="159" t="s">
        <v>1</v>
      </c>
      <c r="F754" s="160" t="s">
        <v>965</v>
      </c>
      <c r="H754" s="161">
        <v>0.70799999999999996</v>
      </c>
      <c r="I754" s="162"/>
      <c r="L754" s="158"/>
      <c r="M754" s="163"/>
      <c r="T754" s="164"/>
      <c r="AT754" s="159" t="s">
        <v>157</v>
      </c>
      <c r="AU754" s="159" t="s">
        <v>88</v>
      </c>
      <c r="AV754" s="13" t="s">
        <v>88</v>
      </c>
      <c r="AW754" s="13" t="s">
        <v>34</v>
      </c>
      <c r="AX754" s="13" t="s">
        <v>78</v>
      </c>
      <c r="AY754" s="159" t="s">
        <v>147</v>
      </c>
    </row>
    <row r="755" spans="2:65" s="13" customFormat="1" ht="11.25" x14ac:dyDescent="0.2">
      <c r="B755" s="158"/>
      <c r="D755" s="152" t="s">
        <v>157</v>
      </c>
      <c r="E755" s="159" t="s">
        <v>1</v>
      </c>
      <c r="F755" s="160" t="s">
        <v>966</v>
      </c>
      <c r="H755" s="161">
        <v>0.70799999999999996</v>
      </c>
      <c r="I755" s="162"/>
      <c r="L755" s="158"/>
      <c r="M755" s="163"/>
      <c r="T755" s="164"/>
      <c r="AT755" s="159" t="s">
        <v>157</v>
      </c>
      <c r="AU755" s="159" t="s">
        <v>88</v>
      </c>
      <c r="AV755" s="13" t="s">
        <v>88</v>
      </c>
      <c r="AW755" s="13" t="s">
        <v>34</v>
      </c>
      <c r="AX755" s="13" t="s">
        <v>78</v>
      </c>
      <c r="AY755" s="159" t="s">
        <v>147</v>
      </c>
    </row>
    <row r="756" spans="2:65" s="13" customFormat="1" ht="11.25" x14ac:dyDescent="0.2">
      <c r="B756" s="158"/>
      <c r="D756" s="152" t="s">
        <v>157</v>
      </c>
      <c r="E756" s="159" t="s">
        <v>1</v>
      </c>
      <c r="F756" s="160" t="s">
        <v>967</v>
      </c>
      <c r="H756" s="161">
        <v>0.70799999999999996</v>
      </c>
      <c r="I756" s="162"/>
      <c r="L756" s="158"/>
      <c r="M756" s="163"/>
      <c r="T756" s="164"/>
      <c r="AT756" s="159" t="s">
        <v>157</v>
      </c>
      <c r="AU756" s="159" t="s">
        <v>88</v>
      </c>
      <c r="AV756" s="13" t="s">
        <v>88</v>
      </c>
      <c r="AW756" s="13" t="s">
        <v>34</v>
      </c>
      <c r="AX756" s="13" t="s">
        <v>78</v>
      </c>
      <c r="AY756" s="159" t="s">
        <v>147</v>
      </c>
    </row>
    <row r="757" spans="2:65" s="14" customFormat="1" ht="11.25" x14ac:dyDescent="0.2">
      <c r="B757" s="165"/>
      <c r="D757" s="152" t="s">
        <v>157</v>
      </c>
      <c r="E757" s="166" t="s">
        <v>1</v>
      </c>
      <c r="F757" s="167" t="s">
        <v>160</v>
      </c>
      <c r="H757" s="168">
        <v>2.8319999999999999</v>
      </c>
      <c r="I757" s="169"/>
      <c r="L757" s="165"/>
      <c r="M757" s="170"/>
      <c r="T757" s="171"/>
      <c r="AT757" s="166" t="s">
        <v>157</v>
      </c>
      <c r="AU757" s="166" t="s">
        <v>88</v>
      </c>
      <c r="AV757" s="14" t="s">
        <v>153</v>
      </c>
      <c r="AW757" s="14" t="s">
        <v>34</v>
      </c>
      <c r="AX757" s="14" t="s">
        <v>86</v>
      </c>
      <c r="AY757" s="166" t="s">
        <v>147</v>
      </c>
    </row>
    <row r="758" spans="2:65" s="1" customFormat="1" ht="24.2" customHeight="1" x14ac:dyDescent="0.2">
      <c r="B758" s="32"/>
      <c r="C758" s="172" t="s">
        <v>968</v>
      </c>
      <c r="D758" s="172" t="s">
        <v>392</v>
      </c>
      <c r="E758" s="173" t="s">
        <v>969</v>
      </c>
      <c r="F758" s="174" t="s">
        <v>970</v>
      </c>
      <c r="G758" s="175" t="s">
        <v>152</v>
      </c>
      <c r="H758" s="176">
        <v>1.458</v>
      </c>
      <c r="I758" s="177"/>
      <c r="J758" s="178">
        <f>ROUND(I758*H758,2)</f>
        <v>0</v>
      </c>
      <c r="K758" s="179"/>
      <c r="L758" s="180"/>
      <c r="M758" s="181" t="s">
        <v>1</v>
      </c>
      <c r="N758" s="182" t="s">
        <v>43</v>
      </c>
      <c r="P758" s="143">
        <f>O758*H758</f>
        <v>0</v>
      </c>
      <c r="Q758" s="143">
        <v>2.8E-3</v>
      </c>
      <c r="R758" s="143">
        <f>Q758*H758</f>
        <v>4.0823999999999999E-3</v>
      </c>
      <c r="S758" s="143">
        <v>0</v>
      </c>
      <c r="T758" s="144">
        <f>S758*H758</f>
        <v>0</v>
      </c>
      <c r="AR758" s="145" t="s">
        <v>361</v>
      </c>
      <c r="AT758" s="145" t="s">
        <v>392</v>
      </c>
      <c r="AU758" s="145" t="s">
        <v>88</v>
      </c>
      <c r="AY758" s="17" t="s">
        <v>147</v>
      </c>
      <c r="BE758" s="146">
        <f>IF(N758="základní",J758,0)</f>
        <v>0</v>
      </c>
      <c r="BF758" s="146">
        <f>IF(N758="snížená",J758,0)</f>
        <v>0</v>
      </c>
      <c r="BG758" s="146">
        <f>IF(N758="zákl. přenesená",J758,0)</f>
        <v>0</v>
      </c>
      <c r="BH758" s="146">
        <f>IF(N758="sníž. přenesená",J758,0)</f>
        <v>0</v>
      </c>
      <c r="BI758" s="146">
        <f>IF(N758="nulová",J758,0)</f>
        <v>0</v>
      </c>
      <c r="BJ758" s="17" t="s">
        <v>86</v>
      </c>
      <c r="BK758" s="146">
        <f>ROUND(I758*H758,2)</f>
        <v>0</v>
      </c>
      <c r="BL758" s="17" t="s">
        <v>251</v>
      </c>
      <c r="BM758" s="145" t="s">
        <v>971</v>
      </c>
    </row>
    <row r="759" spans="2:65" s="13" customFormat="1" ht="11.25" x14ac:dyDescent="0.2">
      <c r="B759" s="158"/>
      <c r="D759" s="152" t="s">
        <v>157</v>
      </c>
      <c r="E759" s="159" t="s">
        <v>1</v>
      </c>
      <c r="F759" s="160" t="s">
        <v>972</v>
      </c>
      <c r="H759" s="161">
        <v>1.458</v>
      </c>
      <c r="I759" s="162"/>
      <c r="L759" s="158"/>
      <c r="M759" s="163"/>
      <c r="T759" s="164"/>
      <c r="AT759" s="159" t="s">
        <v>157</v>
      </c>
      <c r="AU759" s="159" t="s">
        <v>88</v>
      </c>
      <c r="AV759" s="13" t="s">
        <v>88</v>
      </c>
      <c r="AW759" s="13" t="s">
        <v>34</v>
      </c>
      <c r="AX759" s="13" t="s">
        <v>78</v>
      </c>
      <c r="AY759" s="159" t="s">
        <v>147</v>
      </c>
    </row>
    <row r="760" spans="2:65" s="14" customFormat="1" ht="11.25" x14ac:dyDescent="0.2">
      <c r="B760" s="165"/>
      <c r="D760" s="152" t="s">
        <v>157</v>
      </c>
      <c r="E760" s="166" t="s">
        <v>1</v>
      </c>
      <c r="F760" s="167" t="s">
        <v>160</v>
      </c>
      <c r="H760" s="168">
        <v>1.458</v>
      </c>
      <c r="I760" s="169"/>
      <c r="L760" s="165"/>
      <c r="M760" s="170"/>
      <c r="T760" s="171"/>
      <c r="AT760" s="166" t="s">
        <v>157</v>
      </c>
      <c r="AU760" s="166" t="s">
        <v>88</v>
      </c>
      <c r="AV760" s="14" t="s">
        <v>153</v>
      </c>
      <c r="AW760" s="14" t="s">
        <v>34</v>
      </c>
      <c r="AX760" s="14" t="s">
        <v>86</v>
      </c>
      <c r="AY760" s="166" t="s">
        <v>147</v>
      </c>
    </row>
    <row r="761" spans="2:65" s="1" customFormat="1" ht="24.2" customHeight="1" x14ac:dyDescent="0.2">
      <c r="B761" s="32"/>
      <c r="C761" s="172" t="s">
        <v>973</v>
      </c>
      <c r="D761" s="172" t="s">
        <v>392</v>
      </c>
      <c r="E761" s="173" t="s">
        <v>974</v>
      </c>
      <c r="F761" s="174" t="s">
        <v>975</v>
      </c>
      <c r="G761" s="175" t="s">
        <v>152</v>
      </c>
      <c r="H761" s="176">
        <v>1.458</v>
      </c>
      <c r="I761" s="177"/>
      <c r="J761" s="178">
        <f>ROUND(I761*H761,2)</f>
        <v>0</v>
      </c>
      <c r="K761" s="179"/>
      <c r="L761" s="180"/>
      <c r="M761" s="181" t="s">
        <v>1</v>
      </c>
      <c r="N761" s="182" t="s">
        <v>43</v>
      </c>
      <c r="P761" s="143">
        <f>O761*H761</f>
        <v>0</v>
      </c>
      <c r="Q761" s="143">
        <v>6.0000000000000001E-3</v>
      </c>
      <c r="R761" s="143">
        <f>Q761*H761</f>
        <v>8.7480000000000006E-3</v>
      </c>
      <c r="S761" s="143">
        <v>0</v>
      </c>
      <c r="T761" s="144">
        <f>S761*H761</f>
        <v>0</v>
      </c>
      <c r="AR761" s="145" t="s">
        <v>361</v>
      </c>
      <c r="AT761" s="145" t="s">
        <v>392</v>
      </c>
      <c r="AU761" s="145" t="s">
        <v>88</v>
      </c>
      <c r="AY761" s="17" t="s">
        <v>147</v>
      </c>
      <c r="BE761" s="146">
        <f>IF(N761="základní",J761,0)</f>
        <v>0</v>
      </c>
      <c r="BF761" s="146">
        <f>IF(N761="snížená",J761,0)</f>
        <v>0</v>
      </c>
      <c r="BG761" s="146">
        <f>IF(N761="zákl. přenesená",J761,0)</f>
        <v>0</v>
      </c>
      <c r="BH761" s="146">
        <f>IF(N761="sníž. přenesená",J761,0)</f>
        <v>0</v>
      </c>
      <c r="BI761" s="146">
        <f>IF(N761="nulová",J761,0)</f>
        <v>0</v>
      </c>
      <c r="BJ761" s="17" t="s">
        <v>86</v>
      </c>
      <c r="BK761" s="146">
        <f>ROUND(I761*H761,2)</f>
        <v>0</v>
      </c>
      <c r="BL761" s="17" t="s">
        <v>251</v>
      </c>
      <c r="BM761" s="145" t="s">
        <v>976</v>
      </c>
    </row>
    <row r="762" spans="2:65" s="13" customFormat="1" ht="11.25" x14ac:dyDescent="0.2">
      <c r="B762" s="158"/>
      <c r="D762" s="152" t="s">
        <v>157</v>
      </c>
      <c r="E762" s="159" t="s">
        <v>1</v>
      </c>
      <c r="F762" s="160" t="s">
        <v>972</v>
      </c>
      <c r="H762" s="161">
        <v>1.458</v>
      </c>
      <c r="I762" s="162"/>
      <c r="L762" s="158"/>
      <c r="M762" s="163"/>
      <c r="T762" s="164"/>
      <c r="AT762" s="159" t="s">
        <v>157</v>
      </c>
      <c r="AU762" s="159" t="s">
        <v>88</v>
      </c>
      <c r="AV762" s="13" t="s">
        <v>88</v>
      </c>
      <c r="AW762" s="13" t="s">
        <v>34</v>
      </c>
      <c r="AX762" s="13" t="s">
        <v>78</v>
      </c>
      <c r="AY762" s="159" t="s">
        <v>147</v>
      </c>
    </row>
    <row r="763" spans="2:65" s="14" customFormat="1" ht="11.25" x14ac:dyDescent="0.2">
      <c r="B763" s="165"/>
      <c r="D763" s="152" t="s">
        <v>157</v>
      </c>
      <c r="E763" s="166" t="s">
        <v>1</v>
      </c>
      <c r="F763" s="167" t="s">
        <v>160</v>
      </c>
      <c r="H763" s="168">
        <v>1.458</v>
      </c>
      <c r="I763" s="169"/>
      <c r="L763" s="165"/>
      <c r="M763" s="170"/>
      <c r="T763" s="171"/>
      <c r="AT763" s="166" t="s">
        <v>157</v>
      </c>
      <c r="AU763" s="166" t="s">
        <v>88</v>
      </c>
      <c r="AV763" s="14" t="s">
        <v>153</v>
      </c>
      <c r="AW763" s="14" t="s">
        <v>34</v>
      </c>
      <c r="AX763" s="14" t="s">
        <v>86</v>
      </c>
      <c r="AY763" s="166" t="s">
        <v>147</v>
      </c>
    </row>
    <row r="764" spans="2:65" s="1" customFormat="1" ht="24.2" customHeight="1" x14ac:dyDescent="0.2">
      <c r="B764" s="32"/>
      <c r="C764" s="133" t="s">
        <v>977</v>
      </c>
      <c r="D764" s="133" t="s">
        <v>149</v>
      </c>
      <c r="E764" s="134" t="s">
        <v>978</v>
      </c>
      <c r="F764" s="135" t="s">
        <v>979</v>
      </c>
      <c r="G764" s="136" t="s">
        <v>152</v>
      </c>
      <c r="H764" s="137">
        <v>0.97299999999999998</v>
      </c>
      <c r="I764" s="138"/>
      <c r="J764" s="139">
        <f>ROUND(I764*H764,2)</f>
        <v>0</v>
      </c>
      <c r="K764" s="140"/>
      <c r="L764" s="32"/>
      <c r="M764" s="141" t="s">
        <v>1</v>
      </c>
      <c r="N764" s="142" t="s">
        <v>43</v>
      </c>
      <c r="P764" s="143">
        <f>O764*H764</f>
        <v>0</v>
      </c>
      <c r="Q764" s="143">
        <v>6.0000000000000001E-3</v>
      </c>
      <c r="R764" s="143">
        <f>Q764*H764</f>
        <v>5.8380000000000003E-3</v>
      </c>
      <c r="S764" s="143">
        <v>0</v>
      </c>
      <c r="T764" s="144">
        <f>S764*H764</f>
        <v>0</v>
      </c>
      <c r="AR764" s="145" t="s">
        <v>251</v>
      </c>
      <c r="AT764" s="145" t="s">
        <v>149</v>
      </c>
      <c r="AU764" s="145" t="s">
        <v>88</v>
      </c>
      <c r="AY764" s="17" t="s">
        <v>147</v>
      </c>
      <c r="BE764" s="146">
        <f>IF(N764="základní",J764,0)</f>
        <v>0</v>
      </c>
      <c r="BF764" s="146">
        <f>IF(N764="snížená",J764,0)</f>
        <v>0</v>
      </c>
      <c r="BG764" s="146">
        <f>IF(N764="zákl. přenesená",J764,0)</f>
        <v>0</v>
      </c>
      <c r="BH764" s="146">
        <f>IF(N764="sníž. přenesená",J764,0)</f>
        <v>0</v>
      </c>
      <c r="BI764" s="146">
        <f>IF(N764="nulová",J764,0)</f>
        <v>0</v>
      </c>
      <c r="BJ764" s="17" t="s">
        <v>86</v>
      </c>
      <c r="BK764" s="146">
        <f>ROUND(I764*H764,2)</f>
        <v>0</v>
      </c>
      <c r="BL764" s="17" t="s">
        <v>251</v>
      </c>
      <c r="BM764" s="145" t="s">
        <v>980</v>
      </c>
    </row>
    <row r="765" spans="2:65" s="1" customFormat="1" ht="11.25" x14ac:dyDescent="0.2">
      <c r="B765" s="32"/>
      <c r="D765" s="147" t="s">
        <v>155</v>
      </c>
      <c r="F765" s="148" t="s">
        <v>981</v>
      </c>
      <c r="I765" s="149"/>
      <c r="L765" s="32"/>
      <c r="M765" s="150"/>
      <c r="T765" s="56"/>
      <c r="AT765" s="17" t="s">
        <v>155</v>
      </c>
      <c r="AU765" s="17" t="s">
        <v>88</v>
      </c>
    </row>
    <row r="766" spans="2:65" s="12" customFormat="1" ht="11.25" x14ac:dyDescent="0.2">
      <c r="B766" s="151"/>
      <c r="D766" s="152" t="s">
        <v>157</v>
      </c>
      <c r="E766" s="153" t="s">
        <v>1</v>
      </c>
      <c r="F766" s="154" t="s">
        <v>982</v>
      </c>
      <c r="H766" s="153" t="s">
        <v>1</v>
      </c>
      <c r="I766" s="155"/>
      <c r="L766" s="151"/>
      <c r="M766" s="156"/>
      <c r="T766" s="157"/>
      <c r="AT766" s="153" t="s">
        <v>157</v>
      </c>
      <c r="AU766" s="153" t="s">
        <v>88</v>
      </c>
      <c r="AV766" s="12" t="s">
        <v>86</v>
      </c>
      <c r="AW766" s="12" t="s">
        <v>34</v>
      </c>
      <c r="AX766" s="12" t="s">
        <v>78</v>
      </c>
      <c r="AY766" s="153" t="s">
        <v>147</v>
      </c>
    </row>
    <row r="767" spans="2:65" s="13" customFormat="1" ht="11.25" x14ac:dyDescent="0.2">
      <c r="B767" s="158"/>
      <c r="D767" s="152" t="s">
        <v>157</v>
      </c>
      <c r="E767" s="159" t="s">
        <v>1</v>
      </c>
      <c r="F767" s="160" t="s">
        <v>983</v>
      </c>
      <c r="H767" s="161">
        <v>0.97299999999999998</v>
      </c>
      <c r="I767" s="162"/>
      <c r="L767" s="158"/>
      <c r="M767" s="163"/>
      <c r="T767" s="164"/>
      <c r="AT767" s="159" t="s">
        <v>157</v>
      </c>
      <c r="AU767" s="159" t="s">
        <v>88</v>
      </c>
      <c r="AV767" s="13" t="s">
        <v>88</v>
      </c>
      <c r="AW767" s="13" t="s">
        <v>34</v>
      </c>
      <c r="AX767" s="13" t="s">
        <v>78</v>
      </c>
      <c r="AY767" s="159" t="s">
        <v>147</v>
      </c>
    </row>
    <row r="768" spans="2:65" s="14" customFormat="1" ht="11.25" x14ac:dyDescent="0.2">
      <c r="B768" s="165"/>
      <c r="D768" s="152" t="s">
        <v>157</v>
      </c>
      <c r="E768" s="166" t="s">
        <v>1</v>
      </c>
      <c r="F768" s="167" t="s">
        <v>160</v>
      </c>
      <c r="H768" s="168">
        <v>0.97299999999999998</v>
      </c>
      <c r="I768" s="169"/>
      <c r="L768" s="165"/>
      <c r="M768" s="170"/>
      <c r="T768" s="171"/>
      <c r="AT768" s="166" t="s">
        <v>157</v>
      </c>
      <c r="AU768" s="166" t="s">
        <v>88</v>
      </c>
      <c r="AV768" s="14" t="s">
        <v>153</v>
      </c>
      <c r="AW768" s="14" t="s">
        <v>34</v>
      </c>
      <c r="AX768" s="14" t="s">
        <v>86</v>
      </c>
      <c r="AY768" s="166" t="s">
        <v>147</v>
      </c>
    </row>
    <row r="769" spans="2:65" s="1" customFormat="1" ht="24.2" customHeight="1" x14ac:dyDescent="0.2">
      <c r="B769" s="32"/>
      <c r="C769" s="172" t="s">
        <v>984</v>
      </c>
      <c r="D769" s="172" t="s">
        <v>392</v>
      </c>
      <c r="E769" s="173" t="s">
        <v>985</v>
      </c>
      <c r="F769" s="174" t="s">
        <v>986</v>
      </c>
      <c r="G769" s="175" t="s">
        <v>170</v>
      </c>
      <c r="H769" s="176">
        <v>7.2999999999999995E-2</v>
      </c>
      <c r="I769" s="177"/>
      <c r="J769" s="178">
        <f>ROUND(I769*H769,2)</f>
        <v>0</v>
      </c>
      <c r="K769" s="179"/>
      <c r="L769" s="180"/>
      <c r="M769" s="181" t="s">
        <v>1</v>
      </c>
      <c r="N769" s="182" t="s">
        <v>43</v>
      </c>
      <c r="P769" s="143">
        <f>O769*H769</f>
        <v>0</v>
      </c>
      <c r="Q769" s="143">
        <v>0.03</v>
      </c>
      <c r="R769" s="143">
        <f>Q769*H769</f>
        <v>2.1899999999999997E-3</v>
      </c>
      <c r="S769" s="143">
        <v>0</v>
      </c>
      <c r="T769" s="144">
        <f>S769*H769</f>
        <v>0</v>
      </c>
      <c r="AR769" s="145" t="s">
        <v>361</v>
      </c>
      <c r="AT769" s="145" t="s">
        <v>392</v>
      </c>
      <c r="AU769" s="145" t="s">
        <v>88</v>
      </c>
      <c r="AY769" s="17" t="s">
        <v>147</v>
      </c>
      <c r="BE769" s="146">
        <f>IF(N769="základní",J769,0)</f>
        <v>0</v>
      </c>
      <c r="BF769" s="146">
        <f>IF(N769="snížená",J769,0)</f>
        <v>0</v>
      </c>
      <c r="BG769" s="146">
        <f>IF(N769="zákl. přenesená",J769,0)</f>
        <v>0</v>
      </c>
      <c r="BH769" s="146">
        <f>IF(N769="sníž. přenesená",J769,0)</f>
        <v>0</v>
      </c>
      <c r="BI769" s="146">
        <f>IF(N769="nulová",J769,0)</f>
        <v>0</v>
      </c>
      <c r="BJ769" s="17" t="s">
        <v>86</v>
      </c>
      <c r="BK769" s="146">
        <f>ROUND(I769*H769,2)</f>
        <v>0</v>
      </c>
      <c r="BL769" s="17" t="s">
        <v>251</v>
      </c>
      <c r="BM769" s="145" t="s">
        <v>987</v>
      </c>
    </row>
    <row r="770" spans="2:65" s="12" customFormat="1" ht="11.25" x14ac:dyDescent="0.2">
      <c r="B770" s="151"/>
      <c r="D770" s="152" t="s">
        <v>157</v>
      </c>
      <c r="E770" s="153" t="s">
        <v>1</v>
      </c>
      <c r="F770" s="154" t="s">
        <v>982</v>
      </c>
      <c r="H770" s="153" t="s">
        <v>1</v>
      </c>
      <c r="I770" s="155"/>
      <c r="L770" s="151"/>
      <c r="M770" s="156"/>
      <c r="T770" s="157"/>
      <c r="AT770" s="153" t="s">
        <v>157</v>
      </c>
      <c r="AU770" s="153" t="s">
        <v>88</v>
      </c>
      <c r="AV770" s="12" t="s">
        <v>86</v>
      </c>
      <c r="AW770" s="12" t="s">
        <v>34</v>
      </c>
      <c r="AX770" s="12" t="s">
        <v>78</v>
      </c>
      <c r="AY770" s="153" t="s">
        <v>147</v>
      </c>
    </row>
    <row r="771" spans="2:65" s="12" customFormat="1" ht="11.25" x14ac:dyDescent="0.2">
      <c r="B771" s="151"/>
      <c r="D771" s="152" t="s">
        <v>157</v>
      </c>
      <c r="E771" s="153" t="s">
        <v>1</v>
      </c>
      <c r="F771" s="154" t="s">
        <v>988</v>
      </c>
      <c r="H771" s="153" t="s">
        <v>1</v>
      </c>
      <c r="I771" s="155"/>
      <c r="L771" s="151"/>
      <c r="M771" s="156"/>
      <c r="T771" s="157"/>
      <c r="AT771" s="153" t="s">
        <v>157</v>
      </c>
      <c r="AU771" s="153" t="s">
        <v>88</v>
      </c>
      <c r="AV771" s="12" t="s">
        <v>86</v>
      </c>
      <c r="AW771" s="12" t="s">
        <v>34</v>
      </c>
      <c r="AX771" s="12" t="s">
        <v>78</v>
      </c>
      <c r="AY771" s="153" t="s">
        <v>147</v>
      </c>
    </row>
    <row r="772" spans="2:65" s="13" customFormat="1" ht="11.25" x14ac:dyDescent="0.2">
      <c r="B772" s="158"/>
      <c r="D772" s="152" t="s">
        <v>157</v>
      </c>
      <c r="E772" s="159" t="s">
        <v>1</v>
      </c>
      <c r="F772" s="160" t="s">
        <v>989</v>
      </c>
      <c r="H772" s="161">
        <v>7.2999999999999995E-2</v>
      </c>
      <c r="I772" s="162"/>
      <c r="L772" s="158"/>
      <c r="M772" s="163"/>
      <c r="T772" s="164"/>
      <c r="AT772" s="159" t="s">
        <v>157</v>
      </c>
      <c r="AU772" s="159" t="s">
        <v>88</v>
      </c>
      <c r="AV772" s="13" t="s">
        <v>88</v>
      </c>
      <c r="AW772" s="13" t="s">
        <v>34</v>
      </c>
      <c r="AX772" s="13" t="s">
        <v>78</v>
      </c>
      <c r="AY772" s="159" t="s">
        <v>147</v>
      </c>
    </row>
    <row r="773" spans="2:65" s="14" customFormat="1" ht="11.25" x14ac:dyDescent="0.2">
      <c r="B773" s="165"/>
      <c r="D773" s="152" t="s">
        <v>157</v>
      </c>
      <c r="E773" s="166" t="s">
        <v>1</v>
      </c>
      <c r="F773" s="167" t="s">
        <v>160</v>
      </c>
      <c r="H773" s="168">
        <v>7.2999999999999995E-2</v>
      </c>
      <c r="I773" s="169"/>
      <c r="L773" s="165"/>
      <c r="M773" s="170"/>
      <c r="T773" s="171"/>
      <c r="AT773" s="166" t="s">
        <v>157</v>
      </c>
      <c r="AU773" s="166" t="s">
        <v>88</v>
      </c>
      <c r="AV773" s="14" t="s">
        <v>153</v>
      </c>
      <c r="AW773" s="14" t="s">
        <v>34</v>
      </c>
      <c r="AX773" s="14" t="s">
        <v>86</v>
      </c>
      <c r="AY773" s="166" t="s">
        <v>147</v>
      </c>
    </row>
    <row r="774" spans="2:65" s="1" customFormat="1" ht="24.2" customHeight="1" x14ac:dyDescent="0.2">
      <c r="B774" s="32"/>
      <c r="C774" s="133" t="s">
        <v>990</v>
      </c>
      <c r="D774" s="133" t="s">
        <v>149</v>
      </c>
      <c r="E774" s="134" t="s">
        <v>991</v>
      </c>
      <c r="F774" s="135" t="s">
        <v>992</v>
      </c>
      <c r="G774" s="136" t="s">
        <v>855</v>
      </c>
      <c r="H774" s="183"/>
      <c r="I774" s="138"/>
      <c r="J774" s="139">
        <f>ROUND(I774*H774,2)</f>
        <v>0</v>
      </c>
      <c r="K774" s="140"/>
      <c r="L774" s="32"/>
      <c r="M774" s="141" t="s">
        <v>1</v>
      </c>
      <c r="N774" s="142" t="s">
        <v>43</v>
      </c>
      <c r="P774" s="143">
        <f>O774*H774</f>
        <v>0</v>
      </c>
      <c r="Q774" s="143">
        <v>0</v>
      </c>
      <c r="R774" s="143">
        <f>Q774*H774</f>
        <v>0</v>
      </c>
      <c r="S774" s="143">
        <v>0</v>
      </c>
      <c r="T774" s="144">
        <f>S774*H774</f>
        <v>0</v>
      </c>
      <c r="AR774" s="145" t="s">
        <v>251</v>
      </c>
      <c r="AT774" s="145" t="s">
        <v>149</v>
      </c>
      <c r="AU774" s="145" t="s">
        <v>88</v>
      </c>
      <c r="AY774" s="17" t="s">
        <v>147</v>
      </c>
      <c r="BE774" s="146">
        <f>IF(N774="základní",J774,0)</f>
        <v>0</v>
      </c>
      <c r="BF774" s="146">
        <f>IF(N774="snížená",J774,0)</f>
        <v>0</v>
      </c>
      <c r="BG774" s="146">
        <f>IF(N774="zákl. přenesená",J774,0)</f>
        <v>0</v>
      </c>
      <c r="BH774" s="146">
        <f>IF(N774="sníž. přenesená",J774,0)</f>
        <v>0</v>
      </c>
      <c r="BI774" s="146">
        <f>IF(N774="nulová",J774,0)</f>
        <v>0</v>
      </c>
      <c r="BJ774" s="17" t="s">
        <v>86</v>
      </c>
      <c r="BK774" s="146">
        <f>ROUND(I774*H774,2)</f>
        <v>0</v>
      </c>
      <c r="BL774" s="17" t="s">
        <v>251</v>
      </c>
      <c r="BM774" s="145" t="s">
        <v>993</v>
      </c>
    </row>
    <row r="775" spans="2:65" s="1" customFormat="1" ht="11.25" x14ac:dyDescent="0.2">
      <c r="B775" s="32"/>
      <c r="D775" s="147" t="s">
        <v>155</v>
      </c>
      <c r="F775" s="148" t="s">
        <v>994</v>
      </c>
      <c r="I775" s="149"/>
      <c r="L775" s="32"/>
      <c r="M775" s="150"/>
      <c r="T775" s="56"/>
      <c r="AT775" s="17" t="s">
        <v>155</v>
      </c>
      <c r="AU775" s="17" t="s">
        <v>88</v>
      </c>
    </row>
    <row r="776" spans="2:65" s="1" customFormat="1" ht="33" customHeight="1" x14ac:dyDescent="0.2">
      <c r="B776" s="32"/>
      <c r="C776" s="133" t="s">
        <v>995</v>
      </c>
      <c r="D776" s="133" t="s">
        <v>149</v>
      </c>
      <c r="E776" s="134" t="s">
        <v>996</v>
      </c>
      <c r="F776" s="135" t="s">
        <v>997</v>
      </c>
      <c r="G776" s="136" t="s">
        <v>855</v>
      </c>
      <c r="H776" s="183"/>
      <c r="I776" s="138"/>
      <c r="J776" s="139">
        <f>ROUND(I776*H776,2)</f>
        <v>0</v>
      </c>
      <c r="K776" s="140"/>
      <c r="L776" s="32"/>
      <c r="M776" s="141" t="s">
        <v>1</v>
      </c>
      <c r="N776" s="142" t="s">
        <v>43</v>
      </c>
      <c r="P776" s="143">
        <f>O776*H776</f>
        <v>0</v>
      </c>
      <c r="Q776" s="143">
        <v>0</v>
      </c>
      <c r="R776" s="143">
        <f>Q776*H776</f>
        <v>0</v>
      </c>
      <c r="S776" s="143">
        <v>0</v>
      </c>
      <c r="T776" s="144">
        <f>S776*H776</f>
        <v>0</v>
      </c>
      <c r="AR776" s="145" t="s">
        <v>251</v>
      </c>
      <c r="AT776" s="145" t="s">
        <v>149</v>
      </c>
      <c r="AU776" s="145" t="s">
        <v>88</v>
      </c>
      <c r="AY776" s="17" t="s">
        <v>147</v>
      </c>
      <c r="BE776" s="146">
        <f>IF(N776="základní",J776,0)</f>
        <v>0</v>
      </c>
      <c r="BF776" s="146">
        <f>IF(N776="snížená",J776,0)</f>
        <v>0</v>
      </c>
      <c r="BG776" s="146">
        <f>IF(N776="zákl. přenesená",J776,0)</f>
        <v>0</v>
      </c>
      <c r="BH776" s="146">
        <f>IF(N776="sníž. přenesená",J776,0)</f>
        <v>0</v>
      </c>
      <c r="BI776" s="146">
        <f>IF(N776="nulová",J776,0)</f>
        <v>0</v>
      </c>
      <c r="BJ776" s="17" t="s">
        <v>86</v>
      </c>
      <c r="BK776" s="146">
        <f>ROUND(I776*H776,2)</f>
        <v>0</v>
      </c>
      <c r="BL776" s="17" t="s">
        <v>251</v>
      </c>
      <c r="BM776" s="145" t="s">
        <v>998</v>
      </c>
    </row>
    <row r="777" spans="2:65" s="1" customFormat="1" ht="11.25" x14ac:dyDescent="0.2">
      <c r="B777" s="32"/>
      <c r="D777" s="147" t="s">
        <v>155</v>
      </c>
      <c r="F777" s="148" t="s">
        <v>999</v>
      </c>
      <c r="I777" s="149"/>
      <c r="L777" s="32"/>
      <c r="M777" s="150"/>
      <c r="T777" s="56"/>
      <c r="AT777" s="17" t="s">
        <v>155</v>
      </c>
      <c r="AU777" s="17" t="s">
        <v>88</v>
      </c>
    </row>
    <row r="778" spans="2:65" s="11" customFormat="1" ht="22.9" customHeight="1" x14ac:dyDescent="0.2">
      <c r="B778" s="121"/>
      <c r="D778" s="122" t="s">
        <v>77</v>
      </c>
      <c r="E778" s="131" t="s">
        <v>1000</v>
      </c>
      <c r="F778" s="131" t="s">
        <v>1001</v>
      </c>
      <c r="I778" s="124"/>
      <c r="J778" s="132">
        <f>BK778</f>
        <v>0</v>
      </c>
      <c r="L778" s="121"/>
      <c r="M778" s="126"/>
      <c r="P778" s="127">
        <f>SUM(P779:P782)</f>
        <v>0</v>
      </c>
      <c r="R778" s="127">
        <f>SUM(R779:R782)</f>
        <v>0</v>
      </c>
      <c r="T778" s="128">
        <f>SUM(T779:T782)</f>
        <v>0</v>
      </c>
      <c r="AR778" s="122" t="s">
        <v>88</v>
      </c>
      <c r="AT778" s="129" t="s">
        <v>77</v>
      </c>
      <c r="AU778" s="129" t="s">
        <v>86</v>
      </c>
      <c r="AY778" s="122" t="s">
        <v>147</v>
      </c>
      <c r="BK778" s="130">
        <f>SUM(BK779:BK782)</f>
        <v>0</v>
      </c>
    </row>
    <row r="779" spans="2:65" s="1" customFormat="1" ht="37.9" customHeight="1" x14ac:dyDescent="0.2">
      <c r="B779" s="32"/>
      <c r="C779" s="133" t="s">
        <v>1002</v>
      </c>
      <c r="D779" s="133" t="s">
        <v>149</v>
      </c>
      <c r="E779" s="134" t="s">
        <v>1003</v>
      </c>
      <c r="F779" s="135" t="s">
        <v>1004</v>
      </c>
      <c r="G779" s="136" t="s">
        <v>259</v>
      </c>
      <c r="H779" s="137">
        <v>1</v>
      </c>
      <c r="I779" s="138"/>
      <c r="J779" s="139">
        <f>ROUND(I779*H779,2)</f>
        <v>0</v>
      </c>
      <c r="K779" s="140"/>
      <c r="L779" s="32"/>
      <c r="M779" s="141" t="s">
        <v>1</v>
      </c>
      <c r="N779" s="142" t="s">
        <v>43</v>
      </c>
      <c r="P779" s="143">
        <f>O779*H779</f>
        <v>0</v>
      </c>
      <c r="Q779" s="143">
        <v>0</v>
      </c>
      <c r="R779" s="143">
        <f>Q779*H779</f>
        <v>0</v>
      </c>
      <c r="S779" s="143">
        <v>0</v>
      </c>
      <c r="T779" s="144">
        <f>S779*H779</f>
        <v>0</v>
      </c>
      <c r="AR779" s="145" t="s">
        <v>251</v>
      </c>
      <c r="AT779" s="145" t="s">
        <v>149</v>
      </c>
      <c r="AU779" s="145" t="s">
        <v>88</v>
      </c>
      <c r="AY779" s="17" t="s">
        <v>147</v>
      </c>
      <c r="BE779" s="146">
        <f>IF(N779="základní",J779,0)</f>
        <v>0</v>
      </c>
      <c r="BF779" s="146">
        <f>IF(N779="snížená",J779,0)</f>
        <v>0</v>
      </c>
      <c r="BG779" s="146">
        <f>IF(N779="zákl. přenesená",J779,0)</f>
        <v>0</v>
      </c>
      <c r="BH779" s="146">
        <f>IF(N779="sníž. přenesená",J779,0)</f>
        <v>0</v>
      </c>
      <c r="BI779" s="146">
        <f>IF(N779="nulová",J779,0)</f>
        <v>0</v>
      </c>
      <c r="BJ779" s="17" t="s">
        <v>86</v>
      </c>
      <c r="BK779" s="146">
        <f>ROUND(I779*H779,2)</f>
        <v>0</v>
      </c>
      <c r="BL779" s="17" t="s">
        <v>251</v>
      </c>
      <c r="BM779" s="145" t="s">
        <v>1005</v>
      </c>
    </row>
    <row r="780" spans="2:65" s="1" customFormat="1" ht="11.25" x14ac:dyDescent="0.2">
      <c r="B780" s="32"/>
      <c r="D780" s="147" t="s">
        <v>155</v>
      </c>
      <c r="F780" s="148" t="s">
        <v>1006</v>
      </c>
      <c r="I780" s="149"/>
      <c r="L780" s="32"/>
      <c r="M780" s="150"/>
      <c r="T780" s="56"/>
      <c r="AT780" s="17" t="s">
        <v>155</v>
      </c>
      <c r="AU780" s="17" t="s">
        <v>88</v>
      </c>
    </row>
    <row r="781" spans="2:65" s="13" customFormat="1" ht="11.25" x14ac:dyDescent="0.2">
      <c r="B781" s="158"/>
      <c r="D781" s="152" t="s">
        <v>157</v>
      </c>
      <c r="E781" s="159" t="s">
        <v>1</v>
      </c>
      <c r="F781" s="160" t="s">
        <v>86</v>
      </c>
      <c r="H781" s="161">
        <v>1</v>
      </c>
      <c r="I781" s="162"/>
      <c r="L781" s="158"/>
      <c r="M781" s="163"/>
      <c r="T781" s="164"/>
      <c r="AT781" s="159" t="s">
        <v>157</v>
      </c>
      <c r="AU781" s="159" t="s">
        <v>88</v>
      </c>
      <c r="AV781" s="13" t="s">
        <v>88</v>
      </c>
      <c r="AW781" s="13" t="s">
        <v>34</v>
      </c>
      <c r="AX781" s="13" t="s">
        <v>78</v>
      </c>
      <c r="AY781" s="159" t="s">
        <v>147</v>
      </c>
    </row>
    <row r="782" spans="2:65" s="14" customFormat="1" ht="11.25" x14ac:dyDescent="0.2">
      <c r="B782" s="165"/>
      <c r="D782" s="152" t="s">
        <v>157</v>
      </c>
      <c r="E782" s="166" t="s">
        <v>1</v>
      </c>
      <c r="F782" s="167" t="s">
        <v>160</v>
      </c>
      <c r="H782" s="168">
        <v>1</v>
      </c>
      <c r="I782" s="169"/>
      <c r="L782" s="165"/>
      <c r="M782" s="170"/>
      <c r="T782" s="171"/>
      <c r="AT782" s="166" t="s">
        <v>157</v>
      </c>
      <c r="AU782" s="166" t="s">
        <v>88</v>
      </c>
      <c r="AV782" s="14" t="s">
        <v>153</v>
      </c>
      <c r="AW782" s="14" t="s">
        <v>34</v>
      </c>
      <c r="AX782" s="14" t="s">
        <v>86</v>
      </c>
      <c r="AY782" s="166" t="s">
        <v>147</v>
      </c>
    </row>
    <row r="783" spans="2:65" s="11" customFormat="1" ht="22.9" customHeight="1" x14ac:dyDescent="0.2">
      <c r="B783" s="121"/>
      <c r="D783" s="122" t="s">
        <v>77</v>
      </c>
      <c r="E783" s="131" t="s">
        <v>1007</v>
      </c>
      <c r="F783" s="131" t="s">
        <v>1008</v>
      </c>
      <c r="I783" s="124"/>
      <c r="J783" s="132">
        <f>BK783</f>
        <v>0</v>
      </c>
      <c r="L783" s="121"/>
      <c r="M783" s="126"/>
      <c r="P783" s="127">
        <f>SUM(P784:P889)</f>
        <v>0</v>
      </c>
      <c r="R783" s="127">
        <f>SUM(R784:R889)</f>
        <v>3.9332499999999992E-2</v>
      </c>
      <c r="T783" s="128">
        <f>SUM(T784:T889)</f>
        <v>0</v>
      </c>
      <c r="AR783" s="122" t="s">
        <v>88</v>
      </c>
      <c r="AT783" s="129" t="s">
        <v>77</v>
      </c>
      <c r="AU783" s="129" t="s">
        <v>86</v>
      </c>
      <c r="AY783" s="122" t="s">
        <v>147</v>
      </c>
      <c r="BK783" s="130">
        <f>SUM(BK784:BK889)</f>
        <v>0</v>
      </c>
    </row>
    <row r="784" spans="2:65" s="1" customFormat="1" ht="33" customHeight="1" x14ac:dyDescent="0.2">
      <c r="B784" s="32"/>
      <c r="C784" s="133" t="s">
        <v>1009</v>
      </c>
      <c r="D784" s="133" t="s">
        <v>149</v>
      </c>
      <c r="E784" s="134" t="s">
        <v>1010</v>
      </c>
      <c r="F784" s="135" t="s">
        <v>1011</v>
      </c>
      <c r="G784" s="136" t="s">
        <v>259</v>
      </c>
      <c r="H784" s="137">
        <v>4</v>
      </c>
      <c r="I784" s="138"/>
      <c r="J784" s="139">
        <f>ROUND(I784*H784,2)</f>
        <v>0</v>
      </c>
      <c r="K784" s="140"/>
      <c r="L784" s="32"/>
      <c r="M784" s="141" t="s">
        <v>1</v>
      </c>
      <c r="N784" s="142" t="s">
        <v>43</v>
      </c>
      <c r="P784" s="143">
        <f>O784*H784</f>
        <v>0</v>
      </c>
      <c r="Q784" s="143">
        <v>0</v>
      </c>
      <c r="R784" s="143">
        <f>Q784*H784</f>
        <v>0</v>
      </c>
      <c r="S784" s="143">
        <v>0</v>
      </c>
      <c r="T784" s="144">
        <f>S784*H784</f>
        <v>0</v>
      </c>
      <c r="AR784" s="145" t="s">
        <v>251</v>
      </c>
      <c r="AT784" s="145" t="s">
        <v>149</v>
      </c>
      <c r="AU784" s="145" t="s">
        <v>88</v>
      </c>
      <c r="AY784" s="17" t="s">
        <v>147</v>
      </c>
      <c r="BE784" s="146">
        <f>IF(N784="základní",J784,0)</f>
        <v>0</v>
      </c>
      <c r="BF784" s="146">
        <f>IF(N784="snížená",J784,0)</f>
        <v>0</v>
      </c>
      <c r="BG784" s="146">
        <f>IF(N784="zákl. přenesená",J784,0)</f>
        <v>0</v>
      </c>
      <c r="BH784" s="146">
        <f>IF(N784="sníž. přenesená",J784,0)</f>
        <v>0</v>
      </c>
      <c r="BI784" s="146">
        <f>IF(N784="nulová",J784,0)</f>
        <v>0</v>
      </c>
      <c r="BJ784" s="17" t="s">
        <v>86</v>
      </c>
      <c r="BK784" s="146">
        <f>ROUND(I784*H784,2)</f>
        <v>0</v>
      </c>
      <c r="BL784" s="17" t="s">
        <v>251</v>
      </c>
      <c r="BM784" s="145" t="s">
        <v>1012</v>
      </c>
    </row>
    <row r="785" spans="2:65" s="13" customFormat="1" ht="11.25" x14ac:dyDescent="0.2">
      <c r="B785" s="158"/>
      <c r="D785" s="152" t="s">
        <v>157</v>
      </c>
      <c r="E785" s="159" t="s">
        <v>1</v>
      </c>
      <c r="F785" s="160" t="s">
        <v>153</v>
      </c>
      <c r="H785" s="161">
        <v>4</v>
      </c>
      <c r="I785" s="162"/>
      <c r="L785" s="158"/>
      <c r="M785" s="163"/>
      <c r="T785" s="164"/>
      <c r="AT785" s="159" t="s">
        <v>157</v>
      </c>
      <c r="AU785" s="159" t="s">
        <v>88</v>
      </c>
      <c r="AV785" s="13" t="s">
        <v>88</v>
      </c>
      <c r="AW785" s="13" t="s">
        <v>34</v>
      </c>
      <c r="AX785" s="13" t="s">
        <v>78</v>
      </c>
      <c r="AY785" s="159" t="s">
        <v>147</v>
      </c>
    </row>
    <row r="786" spans="2:65" s="14" customFormat="1" ht="11.25" x14ac:dyDescent="0.2">
      <c r="B786" s="165"/>
      <c r="D786" s="152" t="s">
        <v>157</v>
      </c>
      <c r="E786" s="166" t="s">
        <v>1</v>
      </c>
      <c r="F786" s="167" t="s">
        <v>160</v>
      </c>
      <c r="H786" s="168">
        <v>4</v>
      </c>
      <c r="I786" s="169"/>
      <c r="L786" s="165"/>
      <c r="M786" s="170"/>
      <c r="T786" s="171"/>
      <c r="AT786" s="166" t="s">
        <v>157</v>
      </c>
      <c r="AU786" s="166" t="s">
        <v>88</v>
      </c>
      <c r="AV786" s="14" t="s">
        <v>153</v>
      </c>
      <c r="AW786" s="14" t="s">
        <v>34</v>
      </c>
      <c r="AX786" s="14" t="s">
        <v>86</v>
      </c>
      <c r="AY786" s="166" t="s">
        <v>147</v>
      </c>
    </row>
    <row r="787" spans="2:65" s="1" customFormat="1" ht="21.75" customHeight="1" x14ac:dyDescent="0.2">
      <c r="B787" s="32"/>
      <c r="C787" s="133" t="s">
        <v>1013</v>
      </c>
      <c r="D787" s="133" t="s">
        <v>149</v>
      </c>
      <c r="E787" s="134" t="s">
        <v>1014</v>
      </c>
      <c r="F787" s="135" t="s">
        <v>1015</v>
      </c>
      <c r="G787" s="136" t="s">
        <v>163</v>
      </c>
      <c r="H787" s="137">
        <v>45</v>
      </c>
      <c r="I787" s="138"/>
      <c r="J787" s="139">
        <f>ROUND(I787*H787,2)</f>
        <v>0</v>
      </c>
      <c r="K787" s="140"/>
      <c r="L787" s="32"/>
      <c r="M787" s="141" t="s">
        <v>1</v>
      </c>
      <c r="N787" s="142" t="s">
        <v>43</v>
      </c>
      <c r="P787" s="143">
        <f>O787*H787</f>
        <v>0</v>
      </c>
      <c r="Q787" s="143">
        <v>0</v>
      </c>
      <c r="R787" s="143">
        <f>Q787*H787</f>
        <v>0</v>
      </c>
      <c r="S787" s="143">
        <v>0</v>
      </c>
      <c r="T787" s="144">
        <f>S787*H787</f>
        <v>0</v>
      </c>
      <c r="AR787" s="145" t="s">
        <v>251</v>
      </c>
      <c r="AT787" s="145" t="s">
        <v>149</v>
      </c>
      <c r="AU787" s="145" t="s">
        <v>88</v>
      </c>
      <c r="AY787" s="17" t="s">
        <v>147</v>
      </c>
      <c r="BE787" s="146">
        <f>IF(N787="základní",J787,0)</f>
        <v>0</v>
      </c>
      <c r="BF787" s="146">
        <f>IF(N787="snížená",J787,0)</f>
        <v>0</v>
      </c>
      <c r="BG787" s="146">
        <f>IF(N787="zákl. přenesená",J787,0)</f>
        <v>0</v>
      </c>
      <c r="BH787" s="146">
        <f>IF(N787="sníž. přenesená",J787,0)</f>
        <v>0</v>
      </c>
      <c r="BI787" s="146">
        <f>IF(N787="nulová",J787,0)</f>
        <v>0</v>
      </c>
      <c r="BJ787" s="17" t="s">
        <v>86</v>
      </c>
      <c r="BK787" s="146">
        <f>ROUND(I787*H787,2)</f>
        <v>0</v>
      </c>
      <c r="BL787" s="17" t="s">
        <v>251</v>
      </c>
      <c r="BM787" s="145" t="s">
        <v>1016</v>
      </c>
    </row>
    <row r="788" spans="2:65" s="13" customFormat="1" ht="11.25" x14ac:dyDescent="0.2">
      <c r="B788" s="158"/>
      <c r="D788" s="152" t="s">
        <v>157</v>
      </c>
      <c r="E788" s="159" t="s">
        <v>1</v>
      </c>
      <c r="F788" s="160" t="s">
        <v>457</v>
      </c>
      <c r="H788" s="161">
        <v>45</v>
      </c>
      <c r="I788" s="162"/>
      <c r="L788" s="158"/>
      <c r="M788" s="163"/>
      <c r="T788" s="164"/>
      <c r="AT788" s="159" t="s">
        <v>157</v>
      </c>
      <c r="AU788" s="159" t="s">
        <v>88</v>
      </c>
      <c r="AV788" s="13" t="s">
        <v>88</v>
      </c>
      <c r="AW788" s="13" t="s">
        <v>34</v>
      </c>
      <c r="AX788" s="13" t="s">
        <v>78</v>
      </c>
      <c r="AY788" s="159" t="s">
        <v>147</v>
      </c>
    </row>
    <row r="789" spans="2:65" s="14" customFormat="1" ht="11.25" x14ac:dyDescent="0.2">
      <c r="B789" s="165"/>
      <c r="D789" s="152" t="s">
        <v>157</v>
      </c>
      <c r="E789" s="166" t="s">
        <v>1</v>
      </c>
      <c r="F789" s="167" t="s">
        <v>160</v>
      </c>
      <c r="H789" s="168">
        <v>45</v>
      </c>
      <c r="I789" s="169"/>
      <c r="L789" s="165"/>
      <c r="M789" s="170"/>
      <c r="T789" s="171"/>
      <c r="AT789" s="166" t="s">
        <v>157</v>
      </c>
      <c r="AU789" s="166" t="s">
        <v>88</v>
      </c>
      <c r="AV789" s="14" t="s">
        <v>153</v>
      </c>
      <c r="AW789" s="14" t="s">
        <v>34</v>
      </c>
      <c r="AX789" s="14" t="s">
        <v>86</v>
      </c>
      <c r="AY789" s="166" t="s">
        <v>147</v>
      </c>
    </row>
    <row r="790" spans="2:65" s="1" customFormat="1" ht="16.5" customHeight="1" x14ac:dyDescent="0.2">
      <c r="B790" s="32"/>
      <c r="C790" s="172" t="s">
        <v>1017</v>
      </c>
      <c r="D790" s="172" t="s">
        <v>392</v>
      </c>
      <c r="E790" s="173" t="s">
        <v>1018</v>
      </c>
      <c r="F790" s="174" t="s">
        <v>1019</v>
      </c>
      <c r="G790" s="175" t="s">
        <v>163</v>
      </c>
      <c r="H790" s="176">
        <v>47.25</v>
      </c>
      <c r="I790" s="177"/>
      <c r="J790" s="178">
        <f>ROUND(I790*H790,2)</f>
        <v>0</v>
      </c>
      <c r="K790" s="179"/>
      <c r="L790" s="180"/>
      <c r="M790" s="181" t="s">
        <v>1</v>
      </c>
      <c r="N790" s="182" t="s">
        <v>43</v>
      </c>
      <c r="P790" s="143">
        <f>O790*H790</f>
        <v>0</v>
      </c>
      <c r="Q790" s="143">
        <v>1.2999999999999999E-4</v>
      </c>
      <c r="R790" s="143">
        <f>Q790*H790</f>
        <v>6.1424999999999995E-3</v>
      </c>
      <c r="S790" s="143">
        <v>0</v>
      </c>
      <c r="T790" s="144">
        <f>S790*H790</f>
        <v>0</v>
      </c>
      <c r="AR790" s="145" t="s">
        <v>361</v>
      </c>
      <c r="AT790" s="145" t="s">
        <v>392</v>
      </c>
      <c r="AU790" s="145" t="s">
        <v>88</v>
      </c>
      <c r="AY790" s="17" t="s">
        <v>147</v>
      </c>
      <c r="BE790" s="146">
        <f>IF(N790="základní",J790,0)</f>
        <v>0</v>
      </c>
      <c r="BF790" s="146">
        <f>IF(N790="snížená",J790,0)</f>
        <v>0</v>
      </c>
      <c r="BG790" s="146">
        <f>IF(N790="zákl. přenesená",J790,0)</f>
        <v>0</v>
      </c>
      <c r="BH790" s="146">
        <f>IF(N790="sníž. přenesená",J790,0)</f>
        <v>0</v>
      </c>
      <c r="BI790" s="146">
        <f>IF(N790="nulová",J790,0)</f>
        <v>0</v>
      </c>
      <c r="BJ790" s="17" t="s">
        <v>86</v>
      </c>
      <c r="BK790" s="146">
        <f>ROUND(I790*H790,2)</f>
        <v>0</v>
      </c>
      <c r="BL790" s="17" t="s">
        <v>251</v>
      </c>
      <c r="BM790" s="145" t="s">
        <v>1020</v>
      </c>
    </row>
    <row r="791" spans="2:65" s="13" customFormat="1" ht="11.25" x14ac:dyDescent="0.2">
      <c r="B791" s="158"/>
      <c r="D791" s="152" t="s">
        <v>157</v>
      </c>
      <c r="E791" s="159" t="s">
        <v>1</v>
      </c>
      <c r="F791" s="160" t="s">
        <v>1021</v>
      </c>
      <c r="H791" s="161">
        <v>47.25</v>
      </c>
      <c r="I791" s="162"/>
      <c r="L791" s="158"/>
      <c r="M791" s="163"/>
      <c r="T791" s="164"/>
      <c r="AT791" s="159" t="s">
        <v>157</v>
      </c>
      <c r="AU791" s="159" t="s">
        <v>88</v>
      </c>
      <c r="AV791" s="13" t="s">
        <v>88</v>
      </c>
      <c r="AW791" s="13" t="s">
        <v>34</v>
      </c>
      <c r="AX791" s="13" t="s">
        <v>78</v>
      </c>
      <c r="AY791" s="159" t="s">
        <v>147</v>
      </c>
    </row>
    <row r="792" spans="2:65" s="14" customFormat="1" ht="11.25" x14ac:dyDescent="0.2">
      <c r="B792" s="165"/>
      <c r="D792" s="152" t="s">
        <v>157</v>
      </c>
      <c r="E792" s="166" t="s">
        <v>1</v>
      </c>
      <c r="F792" s="167" t="s">
        <v>160</v>
      </c>
      <c r="H792" s="168">
        <v>47.25</v>
      </c>
      <c r="I792" s="169"/>
      <c r="L792" s="165"/>
      <c r="M792" s="170"/>
      <c r="T792" s="171"/>
      <c r="AT792" s="166" t="s">
        <v>157</v>
      </c>
      <c r="AU792" s="166" t="s">
        <v>88</v>
      </c>
      <c r="AV792" s="14" t="s">
        <v>153</v>
      </c>
      <c r="AW792" s="14" t="s">
        <v>34</v>
      </c>
      <c r="AX792" s="14" t="s">
        <v>86</v>
      </c>
      <c r="AY792" s="166" t="s">
        <v>147</v>
      </c>
    </row>
    <row r="793" spans="2:65" s="1" customFormat="1" ht="21.75" customHeight="1" x14ac:dyDescent="0.2">
      <c r="B793" s="32"/>
      <c r="C793" s="133" t="s">
        <v>1022</v>
      </c>
      <c r="D793" s="133" t="s">
        <v>149</v>
      </c>
      <c r="E793" s="134" t="s">
        <v>1023</v>
      </c>
      <c r="F793" s="135" t="s">
        <v>1024</v>
      </c>
      <c r="G793" s="136" t="s">
        <v>259</v>
      </c>
      <c r="H793" s="137">
        <v>6</v>
      </c>
      <c r="I793" s="138"/>
      <c r="J793" s="139">
        <f>ROUND(I793*H793,2)</f>
        <v>0</v>
      </c>
      <c r="K793" s="140"/>
      <c r="L793" s="32"/>
      <c r="M793" s="141" t="s">
        <v>1</v>
      </c>
      <c r="N793" s="142" t="s">
        <v>43</v>
      </c>
      <c r="P793" s="143">
        <f>O793*H793</f>
        <v>0</v>
      </c>
      <c r="Q793" s="143">
        <v>0</v>
      </c>
      <c r="R793" s="143">
        <f>Q793*H793</f>
        <v>0</v>
      </c>
      <c r="S793" s="143">
        <v>0</v>
      </c>
      <c r="T793" s="144">
        <f>S793*H793</f>
        <v>0</v>
      </c>
      <c r="AR793" s="145" t="s">
        <v>251</v>
      </c>
      <c r="AT793" s="145" t="s">
        <v>149</v>
      </c>
      <c r="AU793" s="145" t="s">
        <v>88</v>
      </c>
      <c r="AY793" s="17" t="s">
        <v>147</v>
      </c>
      <c r="BE793" s="146">
        <f>IF(N793="základní",J793,0)</f>
        <v>0</v>
      </c>
      <c r="BF793" s="146">
        <f>IF(N793="snížená",J793,0)</f>
        <v>0</v>
      </c>
      <c r="BG793" s="146">
        <f>IF(N793="zákl. přenesená",J793,0)</f>
        <v>0</v>
      </c>
      <c r="BH793" s="146">
        <f>IF(N793="sníž. přenesená",J793,0)</f>
        <v>0</v>
      </c>
      <c r="BI793" s="146">
        <f>IF(N793="nulová",J793,0)</f>
        <v>0</v>
      </c>
      <c r="BJ793" s="17" t="s">
        <v>86</v>
      </c>
      <c r="BK793" s="146">
        <f>ROUND(I793*H793,2)</f>
        <v>0</v>
      </c>
      <c r="BL793" s="17" t="s">
        <v>251</v>
      </c>
      <c r="BM793" s="145" t="s">
        <v>1025</v>
      </c>
    </row>
    <row r="794" spans="2:65" s="13" customFormat="1" ht="11.25" x14ac:dyDescent="0.2">
      <c r="B794" s="158"/>
      <c r="D794" s="152" t="s">
        <v>157</v>
      </c>
      <c r="E794" s="159" t="s">
        <v>1</v>
      </c>
      <c r="F794" s="160" t="s">
        <v>187</v>
      </c>
      <c r="H794" s="161">
        <v>6</v>
      </c>
      <c r="I794" s="162"/>
      <c r="L794" s="158"/>
      <c r="M794" s="163"/>
      <c r="T794" s="164"/>
      <c r="AT794" s="159" t="s">
        <v>157</v>
      </c>
      <c r="AU794" s="159" t="s">
        <v>88</v>
      </c>
      <c r="AV794" s="13" t="s">
        <v>88</v>
      </c>
      <c r="AW794" s="13" t="s">
        <v>34</v>
      </c>
      <c r="AX794" s="13" t="s">
        <v>78</v>
      </c>
      <c r="AY794" s="159" t="s">
        <v>147</v>
      </c>
    </row>
    <row r="795" spans="2:65" s="14" customFormat="1" ht="11.25" x14ac:dyDescent="0.2">
      <c r="B795" s="165"/>
      <c r="D795" s="152" t="s">
        <v>157</v>
      </c>
      <c r="E795" s="166" t="s">
        <v>1</v>
      </c>
      <c r="F795" s="167" t="s">
        <v>160</v>
      </c>
      <c r="H795" s="168">
        <v>6</v>
      </c>
      <c r="I795" s="169"/>
      <c r="L795" s="165"/>
      <c r="M795" s="170"/>
      <c r="T795" s="171"/>
      <c r="AT795" s="166" t="s">
        <v>157</v>
      </c>
      <c r="AU795" s="166" t="s">
        <v>88</v>
      </c>
      <c r="AV795" s="14" t="s">
        <v>153</v>
      </c>
      <c r="AW795" s="14" t="s">
        <v>34</v>
      </c>
      <c r="AX795" s="14" t="s">
        <v>86</v>
      </c>
      <c r="AY795" s="166" t="s">
        <v>147</v>
      </c>
    </row>
    <row r="796" spans="2:65" s="1" customFormat="1" ht="21.75" customHeight="1" x14ac:dyDescent="0.2">
      <c r="B796" s="32"/>
      <c r="C796" s="172" t="s">
        <v>1026</v>
      </c>
      <c r="D796" s="172" t="s">
        <v>392</v>
      </c>
      <c r="E796" s="173" t="s">
        <v>1027</v>
      </c>
      <c r="F796" s="174" t="s">
        <v>1028</v>
      </c>
      <c r="G796" s="175" t="s">
        <v>259</v>
      </c>
      <c r="H796" s="176">
        <v>6</v>
      </c>
      <c r="I796" s="177"/>
      <c r="J796" s="178">
        <f>ROUND(I796*H796,2)</f>
        <v>0</v>
      </c>
      <c r="K796" s="179"/>
      <c r="L796" s="180"/>
      <c r="M796" s="181" t="s">
        <v>1</v>
      </c>
      <c r="N796" s="182" t="s">
        <v>43</v>
      </c>
      <c r="P796" s="143">
        <f>O796*H796</f>
        <v>0</v>
      </c>
      <c r="Q796" s="143">
        <v>4.0000000000000003E-5</v>
      </c>
      <c r="R796" s="143">
        <f>Q796*H796</f>
        <v>2.4000000000000003E-4</v>
      </c>
      <c r="S796" s="143">
        <v>0</v>
      </c>
      <c r="T796" s="144">
        <f>S796*H796</f>
        <v>0</v>
      </c>
      <c r="AR796" s="145" t="s">
        <v>361</v>
      </c>
      <c r="AT796" s="145" t="s">
        <v>392</v>
      </c>
      <c r="AU796" s="145" t="s">
        <v>88</v>
      </c>
      <c r="AY796" s="17" t="s">
        <v>147</v>
      </c>
      <c r="BE796" s="146">
        <f>IF(N796="základní",J796,0)</f>
        <v>0</v>
      </c>
      <c r="BF796" s="146">
        <f>IF(N796="snížená",J796,0)</f>
        <v>0</v>
      </c>
      <c r="BG796" s="146">
        <f>IF(N796="zákl. přenesená",J796,0)</f>
        <v>0</v>
      </c>
      <c r="BH796" s="146">
        <f>IF(N796="sníž. přenesená",J796,0)</f>
        <v>0</v>
      </c>
      <c r="BI796" s="146">
        <f>IF(N796="nulová",J796,0)</f>
        <v>0</v>
      </c>
      <c r="BJ796" s="17" t="s">
        <v>86</v>
      </c>
      <c r="BK796" s="146">
        <f>ROUND(I796*H796,2)</f>
        <v>0</v>
      </c>
      <c r="BL796" s="17" t="s">
        <v>251</v>
      </c>
      <c r="BM796" s="145" t="s">
        <v>1029</v>
      </c>
    </row>
    <row r="797" spans="2:65" s="13" customFormat="1" ht="11.25" x14ac:dyDescent="0.2">
      <c r="B797" s="158"/>
      <c r="D797" s="152" t="s">
        <v>157</v>
      </c>
      <c r="E797" s="159" t="s">
        <v>1</v>
      </c>
      <c r="F797" s="160" t="s">
        <v>187</v>
      </c>
      <c r="H797" s="161">
        <v>6</v>
      </c>
      <c r="I797" s="162"/>
      <c r="L797" s="158"/>
      <c r="M797" s="163"/>
      <c r="T797" s="164"/>
      <c r="AT797" s="159" t="s">
        <v>157</v>
      </c>
      <c r="AU797" s="159" t="s">
        <v>88</v>
      </c>
      <c r="AV797" s="13" t="s">
        <v>88</v>
      </c>
      <c r="AW797" s="13" t="s">
        <v>34</v>
      </c>
      <c r="AX797" s="13" t="s">
        <v>78</v>
      </c>
      <c r="AY797" s="159" t="s">
        <v>147</v>
      </c>
    </row>
    <row r="798" spans="2:65" s="14" customFormat="1" ht="11.25" x14ac:dyDescent="0.2">
      <c r="B798" s="165"/>
      <c r="D798" s="152" t="s">
        <v>157</v>
      </c>
      <c r="E798" s="166" t="s">
        <v>1</v>
      </c>
      <c r="F798" s="167" t="s">
        <v>160</v>
      </c>
      <c r="H798" s="168">
        <v>6</v>
      </c>
      <c r="I798" s="169"/>
      <c r="L798" s="165"/>
      <c r="M798" s="170"/>
      <c r="T798" s="171"/>
      <c r="AT798" s="166" t="s">
        <v>157</v>
      </c>
      <c r="AU798" s="166" t="s">
        <v>88</v>
      </c>
      <c r="AV798" s="14" t="s">
        <v>153</v>
      </c>
      <c r="AW798" s="14" t="s">
        <v>34</v>
      </c>
      <c r="AX798" s="14" t="s">
        <v>86</v>
      </c>
      <c r="AY798" s="166" t="s">
        <v>147</v>
      </c>
    </row>
    <row r="799" spans="2:65" s="1" customFormat="1" ht="33" customHeight="1" x14ac:dyDescent="0.2">
      <c r="B799" s="32"/>
      <c r="C799" s="133" t="s">
        <v>1030</v>
      </c>
      <c r="D799" s="133" t="s">
        <v>149</v>
      </c>
      <c r="E799" s="134" t="s">
        <v>1031</v>
      </c>
      <c r="F799" s="135" t="s">
        <v>1032</v>
      </c>
      <c r="G799" s="136" t="s">
        <v>163</v>
      </c>
      <c r="H799" s="137">
        <v>100</v>
      </c>
      <c r="I799" s="138"/>
      <c r="J799" s="139">
        <f>ROUND(I799*H799,2)</f>
        <v>0</v>
      </c>
      <c r="K799" s="140"/>
      <c r="L799" s="32"/>
      <c r="M799" s="141" t="s">
        <v>1</v>
      </c>
      <c r="N799" s="142" t="s">
        <v>43</v>
      </c>
      <c r="P799" s="143">
        <f>O799*H799</f>
        <v>0</v>
      </c>
      <c r="Q799" s="143">
        <v>0</v>
      </c>
      <c r="R799" s="143">
        <f>Q799*H799</f>
        <v>0</v>
      </c>
      <c r="S799" s="143">
        <v>0</v>
      </c>
      <c r="T799" s="144">
        <f>S799*H799</f>
        <v>0</v>
      </c>
      <c r="AR799" s="145" t="s">
        <v>251</v>
      </c>
      <c r="AT799" s="145" t="s">
        <v>149</v>
      </c>
      <c r="AU799" s="145" t="s">
        <v>88</v>
      </c>
      <c r="AY799" s="17" t="s">
        <v>147</v>
      </c>
      <c r="BE799" s="146">
        <f>IF(N799="základní",J799,0)</f>
        <v>0</v>
      </c>
      <c r="BF799" s="146">
        <f>IF(N799="snížená",J799,0)</f>
        <v>0</v>
      </c>
      <c r="BG799" s="146">
        <f>IF(N799="zákl. přenesená",J799,0)</f>
        <v>0</v>
      </c>
      <c r="BH799" s="146">
        <f>IF(N799="sníž. přenesená",J799,0)</f>
        <v>0</v>
      </c>
      <c r="BI799" s="146">
        <f>IF(N799="nulová",J799,0)</f>
        <v>0</v>
      </c>
      <c r="BJ799" s="17" t="s">
        <v>86</v>
      </c>
      <c r="BK799" s="146">
        <f>ROUND(I799*H799,2)</f>
        <v>0</v>
      </c>
      <c r="BL799" s="17" t="s">
        <v>251</v>
      </c>
      <c r="BM799" s="145" t="s">
        <v>1033</v>
      </c>
    </row>
    <row r="800" spans="2:65" s="13" customFormat="1" ht="11.25" x14ac:dyDescent="0.2">
      <c r="B800" s="158"/>
      <c r="D800" s="152" t="s">
        <v>157</v>
      </c>
      <c r="E800" s="159" t="s">
        <v>1</v>
      </c>
      <c r="F800" s="160" t="s">
        <v>1034</v>
      </c>
      <c r="H800" s="161">
        <v>50</v>
      </c>
      <c r="I800" s="162"/>
      <c r="L800" s="158"/>
      <c r="M800" s="163"/>
      <c r="T800" s="164"/>
      <c r="AT800" s="159" t="s">
        <v>157</v>
      </c>
      <c r="AU800" s="159" t="s">
        <v>88</v>
      </c>
      <c r="AV800" s="13" t="s">
        <v>88</v>
      </c>
      <c r="AW800" s="13" t="s">
        <v>34</v>
      </c>
      <c r="AX800" s="13" t="s">
        <v>78</v>
      </c>
      <c r="AY800" s="159" t="s">
        <v>147</v>
      </c>
    </row>
    <row r="801" spans="2:65" s="13" customFormat="1" ht="11.25" x14ac:dyDescent="0.2">
      <c r="B801" s="158"/>
      <c r="D801" s="152" t="s">
        <v>157</v>
      </c>
      <c r="E801" s="159" t="s">
        <v>1</v>
      </c>
      <c r="F801" s="160" t="s">
        <v>1035</v>
      </c>
      <c r="H801" s="161">
        <v>50</v>
      </c>
      <c r="I801" s="162"/>
      <c r="L801" s="158"/>
      <c r="M801" s="163"/>
      <c r="T801" s="164"/>
      <c r="AT801" s="159" t="s">
        <v>157</v>
      </c>
      <c r="AU801" s="159" t="s">
        <v>88</v>
      </c>
      <c r="AV801" s="13" t="s">
        <v>88</v>
      </c>
      <c r="AW801" s="13" t="s">
        <v>34</v>
      </c>
      <c r="AX801" s="13" t="s">
        <v>78</v>
      </c>
      <c r="AY801" s="159" t="s">
        <v>147</v>
      </c>
    </row>
    <row r="802" spans="2:65" s="14" customFormat="1" ht="11.25" x14ac:dyDescent="0.2">
      <c r="B802" s="165"/>
      <c r="D802" s="152" t="s">
        <v>157</v>
      </c>
      <c r="E802" s="166" t="s">
        <v>1</v>
      </c>
      <c r="F802" s="167" t="s">
        <v>160</v>
      </c>
      <c r="H802" s="168">
        <v>100</v>
      </c>
      <c r="I802" s="169"/>
      <c r="L802" s="165"/>
      <c r="M802" s="170"/>
      <c r="T802" s="171"/>
      <c r="AT802" s="166" t="s">
        <v>157</v>
      </c>
      <c r="AU802" s="166" t="s">
        <v>88</v>
      </c>
      <c r="AV802" s="14" t="s">
        <v>153</v>
      </c>
      <c r="AW802" s="14" t="s">
        <v>34</v>
      </c>
      <c r="AX802" s="14" t="s">
        <v>86</v>
      </c>
      <c r="AY802" s="166" t="s">
        <v>147</v>
      </c>
    </row>
    <row r="803" spans="2:65" s="1" customFormat="1" ht="24.2" customHeight="1" x14ac:dyDescent="0.2">
      <c r="B803" s="32"/>
      <c r="C803" s="172" t="s">
        <v>1036</v>
      </c>
      <c r="D803" s="172" t="s">
        <v>392</v>
      </c>
      <c r="E803" s="173" t="s">
        <v>1037</v>
      </c>
      <c r="F803" s="174" t="s">
        <v>1038</v>
      </c>
      <c r="G803" s="175" t="s">
        <v>163</v>
      </c>
      <c r="H803" s="176">
        <v>57.5</v>
      </c>
      <c r="I803" s="177"/>
      <c r="J803" s="178">
        <f>ROUND(I803*H803,2)</f>
        <v>0</v>
      </c>
      <c r="K803" s="179"/>
      <c r="L803" s="180"/>
      <c r="M803" s="181" t="s">
        <v>1</v>
      </c>
      <c r="N803" s="182" t="s">
        <v>43</v>
      </c>
      <c r="P803" s="143">
        <f>O803*H803</f>
        <v>0</v>
      </c>
      <c r="Q803" s="143">
        <v>1.2E-4</v>
      </c>
      <c r="R803" s="143">
        <f>Q803*H803</f>
        <v>6.8999999999999999E-3</v>
      </c>
      <c r="S803" s="143">
        <v>0</v>
      </c>
      <c r="T803" s="144">
        <f>S803*H803</f>
        <v>0</v>
      </c>
      <c r="AR803" s="145" t="s">
        <v>361</v>
      </c>
      <c r="AT803" s="145" t="s">
        <v>392</v>
      </c>
      <c r="AU803" s="145" t="s">
        <v>88</v>
      </c>
      <c r="AY803" s="17" t="s">
        <v>147</v>
      </c>
      <c r="BE803" s="146">
        <f>IF(N803="základní",J803,0)</f>
        <v>0</v>
      </c>
      <c r="BF803" s="146">
        <f>IF(N803="snížená",J803,0)</f>
        <v>0</v>
      </c>
      <c r="BG803" s="146">
        <f>IF(N803="zákl. přenesená",J803,0)</f>
        <v>0</v>
      </c>
      <c r="BH803" s="146">
        <f>IF(N803="sníž. přenesená",J803,0)</f>
        <v>0</v>
      </c>
      <c r="BI803" s="146">
        <f>IF(N803="nulová",J803,0)</f>
        <v>0</v>
      </c>
      <c r="BJ803" s="17" t="s">
        <v>86</v>
      </c>
      <c r="BK803" s="146">
        <f>ROUND(I803*H803,2)</f>
        <v>0</v>
      </c>
      <c r="BL803" s="17" t="s">
        <v>251</v>
      </c>
      <c r="BM803" s="145" t="s">
        <v>1039</v>
      </c>
    </row>
    <row r="804" spans="2:65" s="13" customFormat="1" ht="11.25" x14ac:dyDescent="0.2">
      <c r="B804" s="158"/>
      <c r="D804" s="152" t="s">
        <v>157</v>
      </c>
      <c r="E804" s="159" t="s">
        <v>1</v>
      </c>
      <c r="F804" s="160" t="s">
        <v>1040</v>
      </c>
      <c r="H804" s="161">
        <v>57.5</v>
      </c>
      <c r="I804" s="162"/>
      <c r="L804" s="158"/>
      <c r="M804" s="163"/>
      <c r="T804" s="164"/>
      <c r="AT804" s="159" t="s">
        <v>157</v>
      </c>
      <c r="AU804" s="159" t="s">
        <v>88</v>
      </c>
      <c r="AV804" s="13" t="s">
        <v>88</v>
      </c>
      <c r="AW804" s="13" t="s">
        <v>34</v>
      </c>
      <c r="AX804" s="13" t="s">
        <v>78</v>
      </c>
      <c r="AY804" s="159" t="s">
        <v>147</v>
      </c>
    </row>
    <row r="805" spans="2:65" s="14" customFormat="1" ht="11.25" x14ac:dyDescent="0.2">
      <c r="B805" s="165"/>
      <c r="D805" s="152" t="s">
        <v>157</v>
      </c>
      <c r="E805" s="166" t="s">
        <v>1</v>
      </c>
      <c r="F805" s="167" t="s">
        <v>160</v>
      </c>
      <c r="H805" s="168">
        <v>57.5</v>
      </c>
      <c r="I805" s="169"/>
      <c r="L805" s="165"/>
      <c r="M805" s="170"/>
      <c r="T805" s="171"/>
      <c r="AT805" s="166" t="s">
        <v>157</v>
      </c>
      <c r="AU805" s="166" t="s">
        <v>88</v>
      </c>
      <c r="AV805" s="14" t="s">
        <v>153</v>
      </c>
      <c r="AW805" s="14" t="s">
        <v>34</v>
      </c>
      <c r="AX805" s="14" t="s">
        <v>86</v>
      </c>
      <c r="AY805" s="166" t="s">
        <v>147</v>
      </c>
    </row>
    <row r="806" spans="2:65" s="1" customFormat="1" ht="24.2" customHeight="1" x14ac:dyDescent="0.2">
      <c r="B806" s="32"/>
      <c r="C806" s="172" t="s">
        <v>1041</v>
      </c>
      <c r="D806" s="172" t="s">
        <v>392</v>
      </c>
      <c r="E806" s="173" t="s">
        <v>1042</v>
      </c>
      <c r="F806" s="174" t="s">
        <v>1043</v>
      </c>
      <c r="G806" s="175" t="s">
        <v>163</v>
      </c>
      <c r="H806" s="176">
        <v>57.5</v>
      </c>
      <c r="I806" s="177"/>
      <c r="J806" s="178">
        <f>ROUND(I806*H806,2)</f>
        <v>0</v>
      </c>
      <c r="K806" s="179"/>
      <c r="L806" s="180"/>
      <c r="M806" s="181" t="s">
        <v>1</v>
      </c>
      <c r="N806" s="182" t="s">
        <v>43</v>
      </c>
      <c r="P806" s="143">
        <f>O806*H806</f>
        <v>0</v>
      </c>
      <c r="Q806" s="143">
        <v>1.7000000000000001E-4</v>
      </c>
      <c r="R806" s="143">
        <f>Q806*H806</f>
        <v>9.7750000000000007E-3</v>
      </c>
      <c r="S806" s="143">
        <v>0</v>
      </c>
      <c r="T806" s="144">
        <f>S806*H806</f>
        <v>0</v>
      </c>
      <c r="AR806" s="145" t="s">
        <v>361</v>
      </c>
      <c r="AT806" s="145" t="s">
        <v>392</v>
      </c>
      <c r="AU806" s="145" t="s">
        <v>88</v>
      </c>
      <c r="AY806" s="17" t="s">
        <v>147</v>
      </c>
      <c r="BE806" s="146">
        <f>IF(N806="základní",J806,0)</f>
        <v>0</v>
      </c>
      <c r="BF806" s="146">
        <f>IF(N806="snížená",J806,0)</f>
        <v>0</v>
      </c>
      <c r="BG806" s="146">
        <f>IF(N806="zákl. přenesená",J806,0)</f>
        <v>0</v>
      </c>
      <c r="BH806" s="146">
        <f>IF(N806="sníž. přenesená",J806,0)</f>
        <v>0</v>
      </c>
      <c r="BI806" s="146">
        <f>IF(N806="nulová",J806,0)</f>
        <v>0</v>
      </c>
      <c r="BJ806" s="17" t="s">
        <v>86</v>
      </c>
      <c r="BK806" s="146">
        <f>ROUND(I806*H806,2)</f>
        <v>0</v>
      </c>
      <c r="BL806" s="17" t="s">
        <v>251</v>
      </c>
      <c r="BM806" s="145" t="s">
        <v>1044</v>
      </c>
    </row>
    <row r="807" spans="2:65" s="13" customFormat="1" ht="11.25" x14ac:dyDescent="0.2">
      <c r="B807" s="158"/>
      <c r="D807" s="152" t="s">
        <v>157</v>
      </c>
      <c r="E807" s="159" t="s">
        <v>1</v>
      </c>
      <c r="F807" s="160" t="s">
        <v>1040</v>
      </c>
      <c r="H807" s="161">
        <v>57.5</v>
      </c>
      <c r="I807" s="162"/>
      <c r="L807" s="158"/>
      <c r="M807" s="163"/>
      <c r="T807" s="164"/>
      <c r="AT807" s="159" t="s">
        <v>157</v>
      </c>
      <c r="AU807" s="159" t="s">
        <v>88</v>
      </c>
      <c r="AV807" s="13" t="s">
        <v>88</v>
      </c>
      <c r="AW807" s="13" t="s">
        <v>34</v>
      </c>
      <c r="AX807" s="13" t="s">
        <v>78</v>
      </c>
      <c r="AY807" s="159" t="s">
        <v>147</v>
      </c>
    </row>
    <row r="808" spans="2:65" s="14" customFormat="1" ht="11.25" x14ac:dyDescent="0.2">
      <c r="B808" s="165"/>
      <c r="D808" s="152" t="s">
        <v>157</v>
      </c>
      <c r="E808" s="166" t="s">
        <v>1</v>
      </c>
      <c r="F808" s="167" t="s">
        <v>160</v>
      </c>
      <c r="H808" s="168">
        <v>57.5</v>
      </c>
      <c r="I808" s="169"/>
      <c r="L808" s="165"/>
      <c r="M808" s="170"/>
      <c r="T808" s="171"/>
      <c r="AT808" s="166" t="s">
        <v>157</v>
      </c>
      <c r="AU808" s="166" t="s">
        <v>88</v>
      </c>
      <c r="AV808" s="14" t="s">
        <v>153</v>
      </c>
      <c r="AW808" s="14" t="s">
        <v>34</v>
      </c>
      <c r="AX808" s="14" t="s">
        <v>86</v>
      </c>
      <c r="AY808" s="166" t="s">
        <v>147</v>
      </c>
    </row>
    <row r="809" spans="2:65" s="1" customFormat="1" ht="24.2" customHeight="1" x14ac:dyDescent="0.2">
      <c r="B809" s="32"/>
      <c r="C809" s="133" t="s">
        <v>1045</v>
      </c>
      <c r="D809" s="133" t="s">
        <v>149</v>
      </c>
      <c r="E809" s="134" t="s">
        <v>1046</v>
      </c>
      <c r="F809" s="135" t="s">
        <v>1047</v>
      </c>
      <c r="G809" s="136" t="s">
        <v>163</v>
      </c>
      <c r="H809" s="137">
        <v>25</v>
      </c>
      <c r="I809" s="138"/>
      <c r="J809" s="139">
        <f>ROUND(I809*H809,2)</f>
        <v>0</v>
      </c>
      <c r="K809" s="140"/>
      <c r="L809" s="32"/>
      <c r="M809" s="141" t="s">
        <v>1</v>
      </c>
      <c r="N809" s="142" t="s">
        <v>43</v>
      </c>
      <c r="P809" s="143">
        <f>O809*H809</f>
        <v>0</v>
      </c>
      <c r="Q809" s="143">
        <v>0</v>
      </c>
      <c r="R809" s="143">
        <f>Q809*H809</f>
        <v>0</v>
      </c>
      <c r="S809" s="143">
        <v>0</v>
      </c>
      <c r="T809" s="144">
        <f>S809*H809</f>
        <v>0</v>
      </c>
      <c r="AR809" s="145" t="s">
        <v>251</v>
      </c>
      <c r="AT809" s="145" t="s">
        <v>149</v>
      </c>
      <c r="AU809" s="145" t="s">
        <v>88</v>
      </c>
      <c r="AY809" s="17" t="s">
        <v>147</v>
      </c>
      <c r="BE809" s="146">
        <f>IF(N809="základní",J809,0)</f>
        <v>0</v>
      </c>
      <c r="BF809" s="146">
        <f>IF(N809="snížená",J809,0)</f>
        <v>0</v>
      </c>
      <c r="BG809" s="146">
        <f>IF(N809="zákl. přenesená",J809,0)</f>
        <v>0</v>
      </c>
      <c r="BH809" s="146">
        <f>IF(N809="sníž. přenesená",J809,0)</f>
        <v>0</v>
      </c>
      <c r="BI809" s="146">
        <f>IF(N809="nulová",J809,0)</f>
        <v>0</v>
      </c>
      <c r="BJ809" s="17" t="s">
        <v>86</v>
      </c>
      <c r="BK809" s="146">
        <f>ROUND(I809*H809,2)</f>
        <v>0</v>
      </c>
      <c r="BL809" s="17" t="s">
        <v>251</v>
      </c>
      <c r="BM809" s="145" t="s">
        <v>1048</v>
      </c>
    </row>
    <row r="810" spans="2:65" s="13" customFormat="1" ht="11.25" x14ac:dyDescent="0.2">
      <c r="B810" s="158"/>
      <c r="D810" s="152" t="s">
        <v>157</v>
      </c>
      <c r="E810" s="159" t="s">
        <v>1</v>
      </c>
      <c r="F810" s="160" t="s">
        <v>1049</v>
      </c>
      <c r="H810" s="161">
        <v>25</v>
      </c>
      <c r="I810" s="162"/>
      <c r="L810" s="158"/>
      <c r="M810" s="163"/>
      <c r="T810" s="164"/>
      <c r="AT810" s="159" t="s">
        <v>157</v>
      </c>
      <c r="AU810" s="159" t="s">
        <v>88</v>
      </c>
      <c r="AV810" s="13" t="s">
        <v>88</v>
      </c>
      <c r="AW810" s="13" t="s">
        <v>34</v>
      </c>
      <c r="AX810" s="13" t="s">
        <v>78</v>
      </c>
      <c r="AY810" s="159" t="s">
        <v>147</v>
      </c>
    </row>
    <row r="811" spans="2:65" s="14" customFormat="1" ht="11.25" x14ac:dyDescent="0.2">
      <c r="B811" s="165"/>
      <c r="D811" s="152" t="s">
        <v>157</v>
      </c>
      <c r="E811" s="166" t="s">
        <v>1</v>
      </c>
      <c r="F811" s="167" t="s">
        <v>160</v>
      </c>
      <c r="H811" s="168">
        <v>25</v>
      </c>
      <c r="I811" s="169"/>
      <c r="L811" s="165"/>
      <c r="M811" s="170"/>
      <c r="T811" s="171"/>
      <c r="AT811" s="166" t="s">
        <v>157</v>
      </c>
      <c r="AU811" s="166" t="s">
        <v>88</v>
      </c>
      <c r="AV811" s="14" t="s">
        <v>153</v>
      </c>
      <c r="AW811" s="14" t="s">
        <v>34</v>
      </c>
      <c r="AX811" s="14" t="s">
        <v>86</v>
      </c>
      <c r="AY811" s="166" t="s">
        <v>147</v>
      </c>
    </row>
    <row r="812" spans="2:65" s="1" customFormat="1" ht="24.2" customHeight="1" x14ac:dyDescent="0.2">
      <c r="B812" s="32"/>
      <c r="C812" s="172" t="s">
        <v>1050</v>
      </c>
      <c r="D812" s="172" t="s">
        <v>392</v>
      </c>
      <c r="E812" s="173" t="s">
        <v>1051</v>
      </c>
      <c r="F812" s="174" t="s">
        <v>1052</v>
      </c>
      <c r="G812" s="175" t="s">
        <v>163</v>
      </c>
      <c r="H812" s="176">
        <v>28.75</v>
      </c>
      <c r="I812" s="177"/>
      <c r="J812" s="178">
        <f>ROUND(I812*H812,2)</f>
        <v>0</v>
      </c>
      <c r="K812" s="179"/>
      <c r="L812" s="180"/>
      <c r="M812" s="181" t="s">
        <v>1</v>
      </c>
      <c r="N812" s="182" t="s">
        <v>43</v>
      </c>
      <c r="P812" s="143">
        <f>O812*H812</f>
        <v>0</v>
      </c>
      <c r="Q812" s="143">
        <v>3.4000000000000002E-4</v>
      </c>
      <c r="R812" s="143">
        <f>Q812*H812</f>
        <v>9.7750000000000007E-3</v>
      </c>
      <c r="S812" s="143">
        <v>0</v>
      </c>
      <c r="T812" s="144">
        <f>S812*H812</f>
        <v>0</v>
      </c>
      <c r="AR812" s="145" t="s">
        <v>361</v>
      </c>
      <c r="AT812" s="145" t="s">
        <v>392</v>
      </c>
      <c r="AU812" s="145" t="s">
        <v>88</v>
      </c>
      <c r="AY812" s="17" t="s">
        <v>147</v>
      </c>
      <c r="BE812" s="146">
        <f>IF(N812="základní",J812,0)</f>
        <v>0</v>
      </c>
      <c r="BF812" s="146">
        <f>IF(N812="snížená",J812,0)</f>
        <v>0</v>
      </c>
      <c r="BG812" s="146">
        <f>IF(N812="zákl. přenesená",J812,0)</f>
        <v>0</v>
      </c>
      <c r="BH812" s="146">
        <f>IF(N812="sníž. přenesená",J812,0)</f>
        <v>0</v>
      </c>
      <c r="BI812" s="146">
        <f>IF(N812="nulová",J812,0)</f>
        <v>0</v>
      </c>
      <c r="BJ812" s="17" t="s">
        <v>86</v>
      </c>
      <c r="BK812" s="146">
        <f>ROUND(I812*H812,2)</f>
        <v>0</v>
      </c>
      <c r="BL812" s="17" t="s">
        <v>251</v>
      </c>
      <c r="BM812" s="145" t="s">
        <v>1053</v>
      </c>
    </row>
    <row r="813" spans="2:65" s="13" customFormat="1" ht="11.25" x14ac:dyDescent="0.2">
      <c r="B813" s="158"/>
      <c r="D813" s="152" t="s">
        <v>157</v>
      </c>
      <c r="E813" s="159" t="s">
        <v>1</v>
      </c>
      <c r="F813" s="160" t="s">
        <v>1054</v>
      </c>
      <c r="H813" s="161">
        <v>28.75</v>
      </c>
      <c r="I813" s="162"/>
      <c r="L813" s="158"/>
      <c r="M813" s="163"/>
      <c r="T813" s="164"/>
      <c r="AT813" s="159" t="s">
        <v>157</v>
      </c>
      <c r="AU813" s="159" t="s">
        <v>88</v>
      </c>
      <c r="AV813" s="13" t="s">
        <v>88</v>
      </c>
      <c r="AW813" s="13" t="s">
        <v>34</v>
      </c>
      <c r="AX813" s="13" t="s">
        <v>78</v>
      </c>
      <c r="AY813" s="159" t="s">
        <v>147</v>
      </c>
    </row>
    <row r="814" spans="2:65" s="14" customFormat="1" ht="11.25" x14ac:dyDescent="0.2">
      <c r="B814" s="165"/>
      <c r="D814" s="152" t="s">
        <v>157</v>
      </c>
      <c r="E814" s="166" t="s">
        <v>1</v>
      </c>
      <c r="F814" s="167" t="s">
        <v>160</v>
      </c>
      <c r="H814" s="168">
        <v>28.75</v>
      </c>
      <c r="I814" s="169"/>
      <c r="L814" s="165"/>
      <c r="M814" s="170"/>
      <c r="T814" s="171"/>
      <c r="AT814" s="166" t="s">
        <v>157</v>
      </c>
      <c r="AU814" s="166" t="s">
        <v>88</v>
      </c>
      <c r="AV814" s="14" t="s">
        <v>153</v>
      </c>
      <c r="AW814" s="14" t="s">
        <v>34</v>
      </c>
      <c r="AX814" s="14" t="s">
        <v>86</v>
      </c>
      <c r="AY814" s="166" t="s">
        <v>147</v>
      </c>
    </row>
    <row r="815" spans="2:65" s="1" customFormat="1" ht="24.2" customHeight="1" x14ac:dyDescent="0.2">
      <c r="B815" s="32"/>
      <c r="C815" s="133" t="s">
        <v>1055</v>
      </c>
      <c r="D815" s="133" t="s">
        <v>149</v>
      </c>
      <c r="E815" s="134" t="s">
        <v>1056</v>
      </c>
      <c r="F815" s="135" t="s">
        <v>1057</v>
      </c>
      <c r="G815" s="136" t="s">
        <v>259</v>
      </c>
      <c r="H815" s="137">
        <v>30</v>
      </c>
      <c r="I815" s="138"/>
      <c r="J815" s="139">
        <f>ROUND(I815*H815,2)</f>
        <v>0</v>
      </c>
      <c r="K815" s="140"/>
      <c r="L815" s="32"/>
      <c r="M815" s="141" t="s">
        <v>1</v>
      </c>
      <c r="N815" s="142" t="s">
        <v>43</v>
      </c>
      <c r="P815" s="143">
        <f>O815*H815</f>
        <v>0</v>
      </c>
      <c r="Q815" s="143">
        <v>0</v>
      </c>
      <c r="R815" s="143">
        <f>Q815*H815</f>
        <v>0</v>
      </c>
      <c r="S815" s="143">
        <v>0</v>
      </c>
      <c r="T815" s="144">
        <f>S815*H815</f>
        <v>0</v>
      </c>
      <c r="AR815" s="145" t="s">
        <v>251</v>
      </c>
      <c r="AT815" s="145" t="s">
        <v>149</v>
      </c>
      <c r="AU815" s="145" t="s">
        <v>88</v>
      </c>
      <c r="AY815" s="17" t="s">
        <v>147</v>
      </c>
      <c r="BE815" s="146">
        <f>IF(N815="základní",J815,0)</f>
        <v>0</v>
      </c>
      <c r="BF815" s="146">
        <f>IF(N815="snížená",J815,0)</f>
        <v>0</v>
      </c>
      <c r="BG815" s="146">
        <f>IF(N815="zákl. přenesená",J815,0)</f>
        <v>0</v>
      </c>
      <c r="BH815" s="146">
        <f>IF(N815="sníž. přenesená",J815,0)</f>
        <v>0</v>
      </c>
      <c r="BI815" s="146">
        <f>IF(N815="nulová",J815,0)</f>
        <v>0</v>
      </c>
      <c r="BJ815" s="17" t="s">
        <v>86</v>
      </c>
      <c r="BK815" s="146">
        <f>ROUND(I815*H815,2)</f>
        <v>0</v>
      </c>
      <c r="BL815" s="17" t="s">
        <v>251</v>
      </c>
      <c r="BM815" s="145" t="s">
        <v>1058</v>
      </c>
    </row>
    <row r="816" spans="2:65" s="13" customFormat="1" ht="11.25" x14ac:dyDescent="0.2">
      <c r="B816" s="158"/>
      <c r="D816" s="152" t="s">
        <v>157</v>
      </c>
      <c r="E816" s="159" t="s">
        <v>1</v>
      </c>
      <c r="F816" s="160" t="s">
        <v>346</v>
      </c>
      <c r="H816" s="161">
        <v>30</v>
      </c>
      <c r="I816" s="162"/>
      <c r="L816" s="158"/>
      <c r="M816" s="163"/>
      <c r="T816" s="164"/>
      <c r="AT816" s="159" t="s">
        <v>157</v>
      </c>
      <c r="AU816" s="159" t="s">
        <v>88</v>
      </c>
      <c r="AV816" s="13" t="s">
        <v>88</v>
      </c>
      <c r="AW816" s="13" t="s">
        <v>34</v>
      </c>
      <c r="AX816" s="13" t="s">
        <v>78</v>
      </c>
      <c r="AY816" s="159" t="s">
        <v>147</v>
      </c>
    </row>
    <row r="817" spans="2:65" s="14" customFormat="1" ht="11.25" x14ac:dyDescent="0.2">
      <c r="B817" s="165"/>
      <c r="D817" s="152" t="s">
        <v>157</v>
      </c>
      <c r="E817" s="166" t="s">
        <v>1</v>
      </c>
      <c r="F817" s="167" t="s">
        <v>160</v>
      </c>
      <c r="H817" s="168">
        <v>30</v>
      </c>
      <c r="I817" s="169"/>
      <c r="L817" s="165"/>
      <c r="M817" s="170"/>
      <c r="T817" s="171"/>
      <c r="AT817" s="166" t="s">
        <v>157</v>
      </c>
      <c r="AU817" s="166" t="s">
        <v>88</v>
      </c>
      <c r="AV817" s="14" t="s">
        <v>153</v>
      </c>
      <c r="AW817" s="14" t="s">
        <v>34</v>
      </c>
      <c r="AX817" s="14" t="s">
        <v>86</v>
      </c>
      <c r="AY817" s="166" t="s">
        <v>147</v>
      </c>
    </row>
    <row r="818" spans="2:65" s="1" customFormat="1" ht="24.2" customHeight="1" x14ac:dyDescent="0.2">
      <c r="B818" s="32"/>
      <c r="C818" s="133" t="s">
        <v>1059</v>
      </c>
      <c r="D818" s="133" t="s">
        <v>149</v>
      </c>
      <c r="E818" s="134" t="s">
        <v>1060</v>
      </c>
      <c r="F818" s="135" t="s">
        <v>1061</v>
      </c>
      <c r="G818" s="136" t="s">
        <v>259</v>
      </c>
      <c r="H818" s="137">
        <v>7</v>
      </c>
      <c r="I818" s="138"/>
      <c r="J818" s="139">
        <f>ROUND(I818*H818,2)</f>
        <v>0</v>
      </c>
      <c r="K818" s="140"/>
      <c r="L818" s="32"/>
      <c r="M818" s="141" t="s">
        <v>1</v>
      </c>
      <c r="N818" s="142" t="s">
        <v>43</v>
      </c>
      <c r="P818" s="143">
        <f>O818*H818</f>
        <v>0</v>
      </c>
      <c r="Q818" s="143">
        <v>0</v>
      </c>
      <c r="R818" s="143">
        <f>Q818*H818</f>
        <v>0</v>
      </c>
      <c r="S818" s="143">
        <v>0</v>
      </c>
      <c r="T818" s="144">
        <f>S818*H818</f>
        <v>0</v>
      </c>
      <c r="AR818" s="145" t="s">
        <v>251</v>
      </c>
      <c r="AT818" s="145" t="s">
        <v>149</v>
      </c>
      <c r="AU818" s="145" t="s">
        <v>88</v>
      </c>
      <c r="AY818" s="17" t="s">
        <v>147</v>
      </c>
      <c r="BE818" s="146">
        <f>IF(N818="základní",J818,0)</f>
        <v>0</v>
      </c>
      <c r="BF818" s="146">
        <f>IF(N818="snížená",J818,0)</f>
        <v>0</v>
      </c>
      <c r="BG818" s="146">
        <f>IF(N818="zákl. přenesená",J818,0)</f>
        <v>0</v>
      </c>
      <c r="BH818" s="146">
        <f>IF(N818="sníž. přenesená",J818,0)</f>
        <v>0</v>
      </c>
      <c r="BI818" s="146">
        <f>IF(N818="nulová",J818,0)</f>
        <v>0</v>
      </c>
      <c r="BJ818" s="17" t="s">
        <v>86</v>
      </c>
      <c r="BK818" s="146">
        <f>ROUND(I818*H818,2)</f>
        <v>0</v>
      </c>
      <c r="BL818" s="17" t="s">
        <v>251</v>
      </c>
      <c r="BM818" s="145" t="s">
        <v>1062</v>
      </c>
    </row>
    <row r="819" spans="2:65" s="13" customFormat="1" ht="11.25" x14ac:dyDescent="0.2">
      <c r="B819" s="158"/>
      <c r="D819" s="152" t="s">
        <v>157</v>
      </c>
      <c r="E819" s="159" t="s">
        <v>1</v>
      </c>
      <c r="F819" s="160" t="s">
        <v>194</v>
      </c>
      <c r="H819" s="161">
        <v>7</v>
      </c>
      <c r="I819" s="162"/>
      <c r="L819" s="158"/>
      <c r="M819" s="163"/>
      <c r="T819" s="164"/>
      <c r="AT819" s="159" t="s">
        <v>157</v>
      </c>
      <c r="AU819" s="159" t="s">
        <v>88</v>
      </c>
      <c r="AV819" s="13" t="s">
        <v>88</v>
      </c>
      <c r="AW819" s="13" t="s">
        <v>34</v>
      </c>
      <c r="AX819" s="13" t="s">
        <v>78</v>
      </c>
      <c r="AY819" s="159" t="s">
        <v>147</v>
      </c>
    </row>
    <row r="820" spans="2:65" s="14" customFormat="1" ht="11.25" x14ac:dyDescent="0.2">
      <c r="B820" s="165"/>
      <c r="D820" s="152" t="s">
        <v>157</v>
      </c>
      <c r="E820" s="166" t="s">
        <v>1</v>
      </c>
      <c r="F820" s="167" t="s">
        <v>160</v>
      </c>
      <c r="H820" s="168">
        <v>7</v>
      </c>
      <c r="I820" s="169"/>
      <c r="L820" s="165"/>
      <c r="M820" s="170"/>
      <c r="T820" s="171"/>
      <c r="AT820" s="166" t="s">
        <v>157</v>
      </c>
      <c r="AU820" s="166" t="s">
        <v>88</v>
      </c>
      <c r="AV820" s="14" t="s">
        <v>153</v>
      </c>
      <c r="AW820" s="14" t="s">
        <v>34</v>
      </c>
      <c r="AX820" s="14" t="s">
        <v>86</v>
      </c>
      <c r="AY820" s="166" t="s">
        <v>147</v>
      </c>
    </row>
    <row r="821" spans="2:65" s="1" customFormat="1" ht="24.2" customHeight="1" x14ac:dyDescent="0.2">
      <c r="B821" s="32"/>
      <c r="C821" s="133" t="s">
        <v>1063</v>
      </c>
      <c r="D821" s="133" t="s">
        <v>149</v>
      </c>
      <c r="E821" s="134" t="s">
        <v>1064</v>
      </c>
      <c r="F821" s="135" t="s">
        <v>1065</v>
      </c>
      <c r="G821" s="136" t="s">
        <v>259</v>
      </c>
      <c r="H821" s="137">
        <v>1</v>
      </c>
      <c r="I821" s="138"/>
      <c r="J821" s="139">
        <f>ROUND(I821*H821,2)</f>
        <v>0</v>
      </c>
      <c r="K821" s="140"/>
      <c r="L821" s="32"/>
      <c r="M821" s="141" t="s">
        <v>1</v>
      </c>
      <c r="N821" s="142" t="s">
        <v>43</v>
      </c>
      <c r="P821" s="143">
        <f>O821*H821</f>
        <v>0</v>
      </c>
      <c r="Q821" s="143">
        <v>0</v>
      </c>
      <c r="R821" s="143">
        <f>Q821*H821</f>
        <v>0</v>
      </c>
      <c r="S821" s="143">
        <v>0</v>
      </c>
      <c r="T821" s="144">
        <f>S821*H821</f>
        <v>0</v>
      </c>
      <c r="AR821" s="145" t="s">
        <v>251</v>
      </c>
      <c r="AT821" s="145" t="s">
        <v>149</v>
      </c>
      <c r="AU821" s="145" t="s">
        <v>88</v>
      </c>
      <c r="AY821" s="17" t="s">
        <v>147</v>
      </c>
      <c r="BE821" s="146">
        <f>IF(N821="základní",J821,0)</f>
        <v>0</v>
      </c>
      <c r="BF821" s="146">
        <f>IF(N821="snížená",J821,0)</f>
        <v>0</v>
      </c>
      <c r="BG821" s="146">
        <f>IF(N821="zákl. přenesená",J821,0)</f>
        <v>0</v>
      </c>
      <c r="BH821" s="146">
        <f>IF(N821="sníž. přenesená",J821,0)</f>
        <v>0</v>
      </c>
      <c r="BI821" s="146">
        <f>IF(N821="nulová",J821,0)</f>
        <v>0</v>
      </c>
      <c r="BJ821" s="17" t="s">
        <v>86</v>
      </c>
      <c r="BK821" s="146">
        <f>ROUND(I821*H821,2)</f>
        <v>0</v>
      </c>
      <c r="BL821" s="17" t="s">
        <v>251</v>
      </c>
      <c r="BM821" s="145" t="s">
        <v>1066</v>
      </c>
    </row>
    <row r="822" spans="2:65" s="13" customFormat="1" ht="11.25" x14ac:dyDescent="0.2">
      <c r="B822" s="158"/>
      <c r="D822" s="152" t="s">
        <v>157</v>
      </c>
      <c r="E822" s="159" t="s">
        <v>1</v>
      </c>
      <c r="F822" s="160" t="s">
        <v>1067</v>
      </c>
      <c r="H822" s="161">
        <v>1</v>
      </c>
      <c r="I822" s="162"/>
      <c r="L822" s="158"/>
      <c r="M822" s="163"/>
      <c r="T822" s="164"/>
      <c r="AT822" s="159" t="s">
        <v>157</v>
      </c>
      <c r="AU822" s="159" t="s">
        <v>88</v>
      </c>
      <c r="AV822" s="13" t="s">
        <v>88</v>
      </c>
      <c r="AW822" s="13" t="s">
        <v>34</v>
      </c>
      <c r="AX822" s="13" t="s">
        <v>78</v>
      </c>
      <c r="AY822" s="159" t="s">
        <v>147</v>
      </c>
    </row>
    <row r="823" spans="2:65" s="14" customFormat="1" ht="11.25" x14ac:dyDescent="0.2">
      <c r="B823" s="165"/>
      <c r="D823" s="152" t="s">
        <v>157</v>
      </c>
      <c r="E823" s="166" t="s">
        <v>1</v>
      </c>
      <c r="F823" s="167" t="s">
        <v>160</v>
      </c>
      <c r="H823" s="168">
        <v>1</v>
      </c>
      <c r="I823" s="169"/>
      <c r="L823" s="165"/>
      <c r="M823" s="170"/>
      <c r="T823" s="171"/>
      <c r="AT823" s="166" t="s">
        <v>157</v>
      </c>
      <c r="AU823" s="166" t="s">
        <v>88</v>
      </c>
      <c r="AV823" s="14" t="s">
        <v>153</v>
      </c>
      <c r="AW823" s="14" t="s">
        <v>34</v>
      </c>
      <c r="AX823" s="14" t="s">
        <v>86</v>
      </c>
      <c r="AY823" s="166" t="s">
        <v>147</v>
      </c>
    </row>
    <row r="824" spans="2:65" s="1" customFormat="1" ht="21.75" customHeight="1" x14ac:dyDescent="0.2">
      <c r="B824" s="32"/>
      <c r="C824" s="172" t="s">
        <v>1068</v>
      </c>
      <c r="D824" s="172" t="s">
        <v>392</v>
      </c>
      <c r="E824" s="173" t="s">
        <v>1069</v>
      </c>
      <c r="F824" s="174" t="s">
        <v>1070</v>
      </c>
      <c r="G824" s="175" t="s">
        <v>259</v>
      </c>
      <c r="H824" s="176">
        <v>1</v>
      </c>
      <c r="I824" s="177"/>
      <c r="J824" s="178">
        <f>ROUND(I824*H824,2)</f>
        <v>0</v>
      </c>
      <c r="K824" s="179"/>
      <c r="L824" s="180"/>
      <c r="M824" s="181" t="s">
        <v>1</v>
      </c>
      <c r="N824" s="182" t="s">
        <v>43</v>
      </c>
      <c r="P824" s="143">
        <f>O824*H824</f>
        <v>0</v>
      </c>
      <c r="Q824" s="143">
        <v>1.9E-3</v>
      </c>
      <c r="R824" s="143">
        <f>Q824*H824</f>
        <v>1.9E-3</v>
      </c>
      <c r="S824" s="143">
        <v>0</v>
      </c>
      <c r="T824" s="144">
        <f>S824*H824</f>
        <v>0</v>
      </c>
      <c r="AR824" s="145" t="s">
        <v>361</v>
      </c>
      <c r="AT824" s="145" t="s">
        <v>392</v>
      </c>
      <c r="AU824" s="145" t="s">
        <v>88</v>
      </c>
      <c r="AY824" s="17" t="s">
        <v>147</v>
      </c>
      <c r="BE824" s="146">
        <f>IF(N824="základní",J824,0)</f>
        <v>0</v>
      </c>
      <c r="BF824" s="146">
        <f>IF(N824="snížená",J824,0)</f>
        <v>0</v>
      </c>
      <c r="BG824" s="146">
        <f>IF(N824="zákl. přenesená",J824,0)</f>
        <v>0</v>
      </c>
      <c r="BH824" s="146">
        <f>IF(N824="sníž. přenesená",J824,0)</f>
        <v>0</v>
      </c>
      <c r="BI824" s="146">
        <f>IF(N824="nulová",J824,0)</f>
        <v>0</v>
      </c>
      <c r="BJ824" s="17" t="s">
        <v>86</v>
      </c>
      <c r="BK824" s="146">
        <f>ROUND(I824*H824,2)</f>
        <v>0</v>
      </c>
      <c r="BL824" s="17" t="s">
        <v>251</v>
      </c>
      <c r="BM824" s="145" t="s">
        <v>1071</v>
      </c>
    </row>
    <row r="825" spans="2:65" s="13" customFormat="1" ht="11.25" x14ac:dyDescent="0.2">
      <c r="B825" s="158"/>
      <c r="D825" s="152" t="s">
        <v>157</v>
      </c>
      <c r="E825" s="159" t="s">
        <v>1</v>
      </c>
      <c r="F825" s="160" t="s">
        <v>1067</v>
      </c>
      <c r="H825" s="161">
        <v>1</v>
      </c>
      <c r="I825" s="162"/>
      <c r="L825" s="158"/>
      <c r="M825" s="163"/>
      <c r="T825" s="164"/>
      <c r="AT825" s="159" t="s">
        <v>157</v>
      </c>
      <c r="AU825" s="159" t="s">
        <v>88</v>
      </c>
      <c r="AV825" s="13" t="s">
        <v>88</v>
      </c>
      <c r="AW825" s="13" t="s">
        <v>34</v>
      </c>
      <c r="AX825" s="13" t="s">
        <v>78</v>
      </c>
      <c r="AY825" s="159" t="s">
        <v>147</v>
      </c>
    </row>
    <row r="826" spans="2:65" s="14" customFormat="1" ht="11.25" x14ac:dyDescent="0.2">
      <c r="B826" s="165"/>
      <c r="D826" s="152" t="s">
        <v>157</v>
      </c>
      <c r="E826" s="166" t="s">
        <v>1</v>
      </c>
      <c r="F826" s="167" t="s">
        <v>160</v>
      </c>
      <c r="H826" s="168">
        <v>1</v>
      </c>
      <c r="I826" s="169"/>
      <c r="L826" s="165"/>
      <c r="M826" s="170"/>
      <c r="T826" s="171"/>
      <c r="AT826" s="166" t="s">
        <v>157</v>
      </c>
      <c r="AU826" s="166" t="s">
        <v>88</v>
      </c>
      <c r="AV826" s="14" t="s">
        <v>153</v>
      </c>
      <c r="AW826" s="14" t="s">
        <v>34</v>
      </c>
      <c r="AX826" s="14" t="s">
        <v>86</v>
      </c>
      <c r="AY826" s="166" t="s">
        <v>147</v>
      </c>
    </row>
    <row r="827" spans="2:65" s="1" customFormat="1" ht="21.75" customHeight="1" x14ac:dyDescent="0.2">
      <c r="B827" s="32"/>
      <c r="C827" s="172" t="s">
        <v>1072</v>
      </c>
      <c r="D827" s="172" t="s">
        <v>392</v>
      </c>
      <c r="E827" s="173" t="s">
        <v>1073</v>
      </c>
      <c r="F827" s="174" t="s">
        <v>1070</v>
      </c>
      <c r="G827" s="175" t="s">
        <v>259</v>
      </c>
      <c r="H827" s="176">
        <v>1</v>
      </c>
      <c r="I827" s="177"/>
      <c r="J827" s="178">
        <f>ROUND(I827*H827,2)</f>
        <v>0</v>
      </c>
      <c r="K827" s="179"/>
      <c r="L827" s="180"/>
      <c r="M827" s="181" t="s">
        <v>1</v>
      </c>
      <c r="N827" s="182" t="s">
        <v>43</v>
      </c>
      <c r="P827" s="143">
        <f>O827*H827</f>
        <v>0</v>
      </c>
      <c r="Q827" s="143">
        <v>1.9E-3</v>
      </c>
      <c r="R827" s="143">
        <f>Q827*H827</f>
        <v>1.9E-3</v>
      </c>
      <c r="S827" s="143">
        <v>0</v>
      </c>
      <c r="T827" s="144">
        <f>S827*H827</f>
        <v>0</v>
      </c>
      <c r="AR827" s="145" t="s">
        <v>361</v>
      </c>
      <c r="AT827" s="145" t="s">
        <v>392</v>
      </c>
      <c r="AU827" s="145" t="s">
        <v>88</v>
      </c>
      <c r="AY827" s="17" t="s">
        <v>147</v>
      </c>
      <c r="BE827" s="146">
        <f>IF(N827="základní",J827,0)</f>
        <v>0</v>
      </c>
      <c r="BF827" s="146">
        <f>IF(N827="snížená",J827,0)</f>
        <v>0</v>
      </c>
      <c r="BG827" s="146">
        <f>IF(N827="zákl. přenesená",J827,0)</f>
        <v>0</v>
      </c>
      <c r="BH827" s="146">
        <f>IF(N827="sníž. přenesená",J827,0)</f>
        <v>0</v>
      </c>
      <c r="BI827" s="146">
        <f>IF(N827="nulová",J827,0)</f>
        <v>0</v>
      </c>
      <c r="BJ827" s="17" t="s">
        <v>86</v>
      </c>
      <c r="BK827" s="146">
        <f>ROUND(I827*H827,2)</f>
        <v>0</v>
      </c>
      <c r="BL827" s="17" t="s">
        <v>251</v>
      </c>
      <c r="BM827" s="145" t="s">
        <v>1074</v>
      </c>
    </row>
    <row r="828" spans="2:65" s="13" customFormat="1" ht="11.25" x14ac:dyDescent="0.2">
      <c r="B828" s="158"/>
      <c r="D828" s="152" t="s">
        <v>157</v>
      </c>
      <c r="E828" s="159" t="s">
        <v>1</v>
      </c>
      <c r="F828" s="160" t="s">
        <v>1075</v>
      </c>
      <c r="H828" s="161">
        <v>1</v>
      </c>
      <c r="I828" s="162"/>
      <c r="L828" s="158"/>
      <c r="M828" s="163"/>
      <c r="T828" s="164"/>
      <c r="AT828" s="159" t="s">
        <v>157</v>
      </c>
      <c r="AU828" s="159" t="s">
        <v>88</v>
      </c>
      <c r="AV828" s="13" t="s">
        <v>88</v>
      </c>
      <c r="AW828" s="13" t="s">
        <v>34</v>
      </c>
      <c r="AX828" s="13" t="s">
        <v>78</v>
      </c>
      <c r="AY828" s="159" t="s">
        <v>147</v>
      </c>
    </row>
    <row r="829" spans="2:65" s="14" customFormat="1" ht="11.25" x14ac:dyDescent="0.2">
      <c r="B829" s="165"/>
      <c r="D829" s="152" t="s">
        <v>157</v>
      </c>
      <c r="E829" s="166" t="s">
        <v>1</v>
      </c>
      <c r="F829" s="167" t="s">
        <v>160</v>
      </c>
      <c r="H829" s="168">
        <v>1</v>
      </c>
      <c r="I829" s="169"/>
      <c r="L829" s="165"/>
      <c r="M829" s="170"/>
      <c r="T829" s="171"/>
      <c r="AT829" s="166" t="s">
        <v>157</v>
      </c>
      <c r="AU829" s="166" t="s">
        <v>88</v>
      </c>
      <c r="AV829" s="14" t="s">
        <v>153</v>
      </c>
      <c r="AW829" s="14" t="s">
        <v>34</v>
      </c>
      <c r="AX829" s="14" t="s">
        <v>86</v>
      </c>
      <c r="AY829" s="166" t="s">
        <v>147</v>
      </c>
    </row>
    <row r="830" spans="2:65" s="1" customFormat="1" ht="21.75" customHeight="1" x14ac:dyDescent="0.2">
      <c r="B830" s="32"/>
      <c r="C830" s="172" t="s">
        <v>1076</v>
      </c>
      <c r="D830" s="172" t="s">
        <v>392</v>
      </c>
      <c r="E830" s="173" t="s">
        <v>1077</v>
      </c>
      <c r="F830" s="174" t="s">
        <v>1070</v>
      </c>
      <c r="G830" s="175" t="s">
        <v>259</v>
      </c>
      <c r="H830" s="176">
        <v>1</v>
      </c>
      <c r="I830" s="177"/>
      <c r="J830" s="178">
        <f>ROUND(I830*H830,2)</f>
        <v>0</v>
      </c>
      <c r="K830" s="179"/>
      <c r="L830" s="180"/>
      <c r="M830" s="181" t="s">
        <v>1</v>
      </c>
      <c r="N830" s="182" t="s">
        <v>43</v>
      </c>
      <c r="P830" s="143">
        <f>O830*H830</f>
        <v>0</v>
      </c>
      <c r="Q830" s="143">
        <v>1.9E-3</v>
      </c>
      <c r="R830" s="143">
        <f>Q830*H830</f>
        <v>1.9E-3</v>
      </c>
      <c r="S830" s="143">
        <v>0</v>
      </c>
      <c r="T830" s="144">
        <f>S830*H830</f>
        <v>0</v>
      </c>
      <c r="AR830" s="145" t="s">
        <v>361</v>
      </c>
      <c r="AT830" s="145" t="s">
        <v>392</v>
      </c>
      <c r="AU830" s="145" t="s">
        <v>88</v>
      </c>
      <c r="AY830" s="17" t="s">
        <v>147</v>
      </c>
      <c r="BE830" s="146">
        <f>IF(N830="základní",J830,0)</f>
        <v>0</v>
      </c>
      <c r="BF830" s="146">
        <f>IF(N830="snížená",J830,0)</f>
        <v>0</v>
      </c>
      <c r="BG830" s="146">
        <f>IF(N830="zákl. přenesená",J830,0)</f>
        <v>0</v>
      </c>
      <c r="BH830" s="146">
        <f>IF(N830="sníž. přenesená",J830,0)</f>
        <v>0</v>
      </c>
      <c r="BI830" s="146">
        <f>IF(N830="nulová",J830,0)</f>
        <v>0</v>
      </c>
      <c r="BJ830" s="17" t="s">
        <v>86</v>
      </c>
      <c r="BK830" s="146">
        <f>ROUND(I830*H830,2)</f>
        <v>0</v>
      </c>
      <c r="BL830" s="17" t="s">
        <v>251</v>
      </c>
      <c r="BM830" s="145" t="s">
        <v>1078</v>
      </c>
    </row>
    <row r="831" spans="2:65" s="13" customFormat="1" ht="11.25" x14ac:dyDescent="0.2">
      <c r="B831" s="158"/>
      <c r="D831" s="152" t="s">
        <v>157</v>
      </c>
      <c r="E831" s="159" t="s">
        <v>1</v>
      </c>
      <c r="F831" s="160" t="s">
        <v>1079</v>
      </c>
      <c r="H831" s="161">
        <v>1</v>
      </c>
      <c r="I831" s="162"/>
      <c r="L831" s="158"/>
      <c r="M831" s="163"/>
      <c r="T831" s="164"/>
      <c r="AT831" s="159" t="s">
        <v>157</v>
      </c>
      <c r="AU831" s="159" t="s">
        <v>88</v>
      </c>
      <c r="AV831" s="13" t="s">
        <v>88</v>
      </c>
      <c r="AW831" s="13" t="s">
        <v>34</v>
      </c>
      <c r="AX831" s="13" t="s">
        <v>78</v>
      </c>
      <c r="AY831" s="159" t="s">
        <v>147</v>
      </c>
    </row>
    <row r="832" spans="2:65" s="14" customFormat="1" ht="11.25" x14ac:dyDescent="0.2">
      <c r="B832" s="165"/>
      <c r="D832" s="152" t="s">
        <v>157</v>
      </c>
      <c r="E832" s="166" t="s">
        <v>1</v>
      </c>
      <c r="F832" s="167" t="s">
        <v>160</v>
      </c>
      <c r="H832" s="168">
        <v>1</v>
      </c>
      <c r="I832" s="169"/>
      <c r="L832" s="165"/>
      <c r="M832" s="170"/>
      <c r="T832" s="171"/>
      <c r="AT832" s="166" t="s">
        <v>157</v>
      </c>
      <c r="AU832" s="166" t="s">
        <v>88</v>
      </c>
      <c r="AV832" s="14" t="s">
        <v>153</v>
      </c>
      <c r="AW832" s="14" t="s">
        <v>34</v>
      </c>
      <c r="AX832" s="14" t="s">
        <v>86</v>
      </c>
      <c r="AY832" s="166" t="s">
        <v>147</v>
      </c>
    </row>
    <row r="833" spans="2:65" s="1" customFormat="1" ht="24.2" customHeight="1" x14ac:dyDescent="0.2">
      <c r="B833" s="32"/>
      <c r="C833" s="133" t="s">
        <v>1080</v>
      </c>
      <c r="D833" s="133" t="s">
        <v>149</v>
      </c>
      <c r="E833" s="134" t="s">
        <v>1081</v>
      </c>
      <c r="F833" s="135" t="s">
        <v>1082</v>
      </c>
      <c r="G833" s="136" t="s">
        <v>259</v>
      </c>
      <c r="H833" s="137">
        <v>2</v>
      </c>
      <c r="I833" s="138"/>
      <c r="J833" s="139">
        <f>ROUND(I833*H833,2)</f>
        <v>0</v>
      </c>
      <c r="K833" s="140"/>
      <c r="L833" s="32"/>
      <c r="M833" s="141" t="s">
        <v>1</v>
      </c>
      <c r="N833" s="142" t="s">
        <v>43</v>
      </c>
      <c r="P833" s="143">
        <f>O833*H833</f>
        <v>0</v>
      </c>
      <c r="Q833" s="143">
        <v>0</v>
      </c>
      <c r="R833" s="143">
        <f>Q833*H833</f>
        <v>0</v>
      </c>
      <c r="S833" s="143">
        <v>0</v>
      </c>
      <c r="T833" s="144">
        <f>S833*H833</f>
        <v>0</v>
      </c>
      <c r="AR833" s="145" t="s">
        <v>251</v>
      </c>
      <c r="AT833" s="145" t="s">
        <v>149</v>
      </c>
      <c r="AU833" s="145" t="s">
        <v>88</v>
      </c>
      <c r="AY833" s="17" t="s">
        <v>147</v>
      </c>
      <c r="BE833" s="146">
        <f>IF(N833="základní",J833,0)</f>
        <v>0</v>
      </c>
      <c r="BF833" s="146">
        <f>IF(N833="snížená",J833,0)</f>
        <v>0</v>
      </c>
      <c r="BG833" s="146">
        <f>IF(N833="zákl. přenesená",J833,0)</f>
        <v>0</v>
      </c>
      <c r="BH833" s="146">
        <f>IF(N833="sníž. přenesená",J833,0)</f>
        <v>0</v>
      </c>
      <c r="BI833" s="146">
        <f>IF(N833="nulová",J833,0)</f>
        <v>0</v>
      </c>
      <c r="BJ833" s="17" t="s">
        <v>86</v>
      </c>
      <c r="BK833" s="146">
        <f>ROUND(I833*H833,2)</f>
        <v>0</v>
      </c>
      <c r="BL833" s="17" t="s">
        <v>251</v>
      </c>
      <c r="BM833" s="145" t="s">
        <v>1083</v>
      </c>
    </row>
    <row r="834" spans="2:65" s="1" customFormat="1" ht="11.25" x14ac:dyDescent="0.2">
      <c r="B834" s="32"/>
      <c r="D834" s="147" t="s">
        <v>155</v>
      </c>
      <c r="F834" s="148" t="s">
        <v>1084</v>
      </c>
      <c r="I834" s="149"/>
      <c r="L834" s="32"/>
      <c r="M834" s="150"/>
      <c r="T834" s="56"/>
      <c r="AT834" s="17" t="s">
        <v>155</v>
      </c>
      <c r="AU834" s="17" t="s">
        <v>88</v>
      </c>
    </row>
    <row r="835" spans="2:65" s="13" customFormat="1" ht="11.25" x14ac:dyDescent="0.2">
      <c r="B835" s="158"/>
      <c r="D835" s="152" t="s">
        <v>157</v>
      </c>
      <c r="E835" s="159" t="s">
        <v>1</v>
      </c>
      <c r="F835" s="160" t="s">
        <v>1079</v>
      </c>
      <c r="H835" s="161">
        <v>1</v>
      </c>
      <c r="I835" s="162"/>
      <c r="L835" s="158"/>
      <c r="M835" s="163"/>
      <c r="T835" s="164"/>
      <c r="AT835" s="159" t="s">
        <v>157</v>
      </c>
      <c r="AU835" s="159" t="s">
        <v>88</v>
      </c>
      <c r="AV835" s="13" t="s">
        <v>88</v>
      </c>
      <c r="AW835" s="13" t="s">
        <v>34</v>
      </c>
      <c r="AX835" s="13" t="s">
        <v>78</v>
      </c>
      <c r="AY835" s="159" t="s">
        <v>147</v>
      </c>
    </row>
    <row r="836" spans="2:65" s="13" customFormat="1" ht="11.25" x14ac:dyDescent="0.2">
      <c r="B836" s="158"/>
      <c r="D836" s="152" t="s">
        <v>157</v>
      </c>
      <c r="E836" s="159" t="s">
        <v>1</v>
      </c>
      <c r="F836" s="160" t="s">
        <v>1075</v>
      </c>
      <c r="H836" s="161">
        <v>1</v>
      </c>
      <c r="I836" s="162"/>
      <c r="L836" s="158"/>
      <c r="M836" s="163"/>
      <c r="T836" s="164"/>
      <c r="AT836" s="159" t="s">
        <v>157</v>
      </c>
      <c r="AU836" s="159" t="s">
        <v>88</v>
      </c>
      <c r="AV836" s="13" t="s">
        <v>88</v>
      </c>
      <c r="AW836" s="13" t="s">
        <v>34</v>
      </c>
      <c r="AX836" s="13" t="s">
        <v>78</v>
      </c>
      <c r="AY836" s="159" t="s">
        <v>147</v>
      </c>
    </row>
    <row r="837" spans="2:65" s="14" customFormat="1" ht="11.25" x14ac:dyDescent="0.2">
      <c r="B837" s="165"/>
      <c r="D837" s="152" t="s">
        <v>157</v>
      </c>
      <c r="E837" s="166" t="s">
        <v>1</v>
      </c>
      <c r="F837" s="167" t="s">
        <v>160</v>
      </c>
      <c r="H837" s="168">
        <v>2</v>
      </c>
      <c r="I837" s="169"/>
      <c r="L837" s="165"/>
      <c r="M837" s="170"/>
      <c r="T837" s="171"/>
      <c r="AT837" s="166" t="s">
        <v>157</v>
      </c>
      <c r="AU837" s="166" t="s">
        <v>88</v>
      </c>
      <c r="AV837" s="14" t="s">
        <v>153</v>
      </c>
      <c r="AW837" s="14" t="s">
        <v>34</v>
      </c>
      <c r="AX837" s="14" t="s">
        <v>86</v>
      </c>
      <c r="AY837" s="166" t="s">
        <v>147</v>
      </c>
    </row>
    <row r="838" spans="2:65" s="1" customFormat="1" ht="24.2" customHeight="1" x14ac:dyDescent="0.2">
      <c r="B838" s="32"/>
      <c r="C838" s="133" t="s">
        <v>1085</v>
      </c>
      <c r="D838" s="133" t="s">
        <v>149</v>
      </c>
      <c r="E838" s="134" t="s">
        <v>1086</v>
      </c>
      <c r="F838" s="135" t="s">
        <v>1087</v>
      </c>
      <c r="G838" s="136" t="s">
        <v>259</v>
      </c>
      <c r="H838" s="137">
        <v>2</v>
      </c>
      <c r="I838" s="138"/>
      <c r="J838" s="139">
        <f>ROUND(I838*H838,2)</f>
        <v>0</v>
      </c>
      <c r="K838" s="140"/>
      <c r="L838" s="32"/>
      <c r="M838" s="141" t="s">
        <v>1</v>
      </c>
      <c r="N838" s="142" t="s">
        <v>43</v>
      </c>
      <c r="P838" s="143">
        <f>O838*H838</f>
        <v>0</v>
      </c>
      <c r="Q838" s="143">
        <v>0</v>
      </c>
      <c r="R838" s="143">
        <f>Q838*H838</f>
        <v>0</v>
      </c>
      <c r="S838" s="143">
        <v>0</v>
      </c>
      <c r="T838" s="144">
        <f>S838*H838</f>
        <v>0</v>
      </c>
      <c r="AR838" s="145" t="s">
        <v>251</v>
      </c>
      <c r="AT838" s="145" t="s">
        <v>149</v>
      </c>
      <c r="AU838" s="145" t="s">
        <v>88</v>
      </c>
      <c r="AY838" s="17" t="s">
        <v>147</v>
      </c>
      <c r="BE838" s="146">
        <f>IF(N838="základní",J838,0)</f>
        <v>0</v>
      </c>
      <c r="BF838" s="146">
        <f>IF(N838="snížená",J838,0)</f>
        <v>0</v>
      </c>
      <c r="BG838" s="146">
        <f>IF(N838="zákl. přenesená",J838,0)</f>
        <v>0</v>
      </c>
      <c r="BH838" s="146">
        <f>IF(N838="sníž. přenesená",J838,0)</f>
        <v>0</v>
      </c>
      <c r="BI838" s="146">
        <f>IF(N838="nulová",J838,0)</f>
        <v>0</v>
      </c>
      <c r="BJ838" s="17" t="s">
        <v>86</v>
      </c>
      <c r="BK838" s="146">
        <f>ROUND(I838*H838,2)</f>
        <v>0</v>
      </c>
      <c r="BL838" s="17" t="s">
        <v>251</v>
      </c>
      <c r="BM838" s="145" t="s">
        <v>1088</v>
      </c>
    </row>
    <row r="839" spans="2:65" s="13" customFormat="1" ht="11.25" x14ac:dyDescent="0.2">
      <c r="B839" s="158"/>
      <c r="D839" s="152" t="s">
        <v>157</v>
      </c>
      <c r="E839" s="159" t="s">
        <v>1</v>
      </c>
      <c r="F839" s="160" t="s">
        <v>86</v>
      </c>
      <c r="H839" s="161">
        <v>1</v>
      </c>
      <c r="I839" s="162"/>
      <c r="L839" s="158"/>
      <c r="M839" s="163"/>
      <c r="T839" s="164"/>
      <c r="AT839" s="159" t="s">
        <v>157</v>
      </c>
      <c r="AU839" s="159" t="s">
        <v>88</v>
      </c>
      <c r="AV839" s="13" t="s">
        <v>88</v>
      </c>
      <c r="AW839" s="13" t="s">
        <v>34</v>
      </c>
      <c r="AX839" s="13" t="s">
        <v>78</v>
      </c>
      <c r="AY839" s="159" t="s">
        <v>147</v>
      </c>
    </row>
    <row r="840" spans="2:65" s="13" customFormat="1" ht="11.25" x14ac:dyDescent="0.2">
      <c r="B840" s="158"/>
      <c r="D840" s="152" t="s">
        <v>157</v>
      </c>
      <c r="E840" s="159" t="s">
        <v>1</v>
      </c>
      <c r="F840" s="160" t="s">
        <v>1089</v>
      </c>
      <c r="H840" s="161">
        <v>1</v>
      </c>
      <c r="I840" s="162"/>
      <c r="L840" s="158"/>
      <c r="M840" s="163"/>
      <c r="T840" s="164"/>
      <c r="AT840" s="159" t="s">
        <v>157</v>
      </c>
      <c r="AU840" s="159" t="s">
        <v>88</v>
      </c>
      <c r="AV840" s="13" t="s">
        <v>88</v>
      </c>
      <c r="AW840" s="13" t="s">
        <v>34</v>
      </c>
      <c r="AX840" s="13" t="s">
        <v>78</v>
      </c>
      <c r="AY840" s="159" t="s">
        <v>147</v>
      </c>
    </row>
    <row r="841" spans="2:65" s="14" customFormat="1" ht="11.25" x14ac:dyDescent="0.2">
      <c r="B841" s="165"/>
      <c r="D841" s="152" t="s">
        <v>157</v>
      </c>
      <c r="E841" s="166" t="s">
        <v>1</v>
      </c>
      <c r="F841" s="167" t="s">
        <v>160</v>
      </c>
      <c r="H841" s="168">
        <v>2</v>
      </c>
      <c r="I841" s="169"/>
      <c r="L841" s="165"/>
      <c r="M841" s="170"/>
      <c r="T841" s="171"/>
      <c r="AT841" s="166" t="s">
        <v>157</v>
      </c>
      <c r="AU841" s="166" t="s">
        <v>88</v>
      </c>
      <c r="AV841" s="14" t="s">
        <v>153</v>
      </c>
      <c r="AW841" s="14" t="s">
        <v>34</v>
      </c>
      <c r="AX841" s="14" t="s">
        <v>86</v>
      </c>
      <c r="AY841" s="166" t="s">
        <v>147</v>
      </c>
    </row>
    <row r="842" spans="2:65" s="1" customFormat="1" ht="24.2" customHeight="1" x14ac:dyDescent="0.2">
      <c r="B842" s="32"/>
      <c r="C842" s="172" t="s">
        <v>1090</v>
      </c>
      <c r="D842" s="172" t="s">
        <v>392</v>
      </c>
      <c r="E842" s="173" t="s">
        <v>1091</v>
      </c>
      <c r="F842" s="174" t="s">
        <v>1092</v>
      </c>
      <c r="G842" s="175" t="s">
        <v>259</v>
      </c>
      <c r="H842" s="176">
        <v>2</v>
      </c>
      <c r="I842" s="177"/>
      <c r="J842" s="178">
        <f>ROUND(I842*H842,2)</f>
        <v>0</v>
      </c>
      <c r="K842" s="179"/>
      <c r="L842" s="180"/>
      <c r="M842" s="181" t="s">
        <v>1</v>
      </c>
      <c r="N842" s="182" t="s">
        <v>43</v>
      </c>
      <c r="P842" s="143">
        <f>O842*H842</f>
        <v>0</v>
      </c>
      <c r="Q842" s="143">
        <v>4.0000000000000003E-5</v>
      </c>
      <c r="R842" s="143">
        <f>Q842*H842</f>
        <v>8.0000000000000007E-5</v>
      </c>
      <c r="S842" s="143">
        <v>0</v>
      </c>
      <c r="T842" s="144">
        <f>S842*H842</f>
        <v>0</v>
      </c>
      <c r="AR842" s="145" t="s">
        <v>361</v>
      </c>
      <c r="AT842" s="145" t="s">
        <v>392</v>
      </c>
      <c r="AU842" s="145" t="s">
        <v>88</v>
      </c>
      <c r="AY842" s="17" t="s">
        <v>147</v>
      </c>
      <c r="BE842" s="146">
        <f>IF(N842="základní",J842,0)</f>
        <v>0</v>
      </c>
      <c r="BF842" s="146">
        <f>IF(N842="snížená",J842,0)</f>
        <v>0</v>
      </c>
      <c r="BG842" s="146">
        <f>IF(N842="zákl. přenesená",J842,0)</f>
        <v>0</v>
      </c>
      <c r="BH842" s="146">
        <f>IF(N842="sníž. přenesená",J842,0)</f>
        <v>0</v>
      </c>
      <c r="BI842" s="146">
        <f>IF(N842="nulová",J842,0)</f>
        <v>0</v>
      </c>
      <c r="BJ842" s="17" t="s">
        <v>86</v>
      </c>
      <c r="BK842" s="146">
        <f>ROUND(I842*H842,2)</f>
        <v>0</v>
      </c>
      <c r="BL842" s="17" t="s">
        <v>251</v>
      </c>
      <c r="BM842" s="145" t="s">
        <v>1093</v>
      </c>
    </row>
    <row r="843" spans="2:65" s="13" customFormat="1" ht="11.25" x14ac:dyDescent="0.2">
      <c r="B843" s="158"/>
      <c r="D843" s="152" t="s">
        <v>157</v>
      </c>
      <c r="E843" s="159" t="s">
        <v>1</v>
      </c>
      <c r="F843" s="160" t="s">
        <v>88</v>
      </c>
      <c r="H843" s="161">
        <v>2</v>
      </c>
      <c r="I843" s="162"/>
      <c r="L843" s="158"/>
      <c r="M843" s="163"/>
      <c r="T843" s="164"/>
      <c r="AT843" s="159" t="s">
        <v>157</v>
      </c>
      <c r="AU843" s="159" t="s">
        <v>88</v>
      </c>
      <c r="AV843" s="13" t="s">
        <v>88</v>
      </c>
      <c r="AW843" s="13" t="s">
        <v>34</v>
      </c>
      <c r="AX843" s="13" t="s">
        <v>78</v>
      </c>
      <c r="AY843" s="159" t="s">
        <v>147</v>
      </c>
    </row>
    <row r="844" spans="2:65" s="14" customFormat="1" ht="11.25" x14ac:dyDescent="0.2">
      <c r="B844" s="165"/>
      <c r="D844" s="152" t="s">
        <v>157</v>
      </c>
      <c r="E844" s="166" t="s">
        <v>1</v>
      </c>
      <c r="F844" s="167" t="s">
        <v>160</v>
      </c>
      <c r="H844" s="168">
        <v>2</v>
      </c>
      <c r="I844" s="169"/>
      <c r="L844" s="165"/>
      <c r="M844" s="170"/>
      <c r="T844" s="171"/>
      <c r="AT844" s="166" t="s">
        <v>157</v>
      </c>
      <c r="AU844" s="166" t="s">
        <v>88</v>
      </c>
      <c r="AV844" s="14" t="s">
        <v>153</v>
      </c>
      <c r="AW844" s="14" t="s">
        <v>34</v>
      </c>
      <c r="AX844" s="14" t="s">
        <v>86</v>
      </c>
      <c r="AY844" s="166" t="s">
        <v>147</v>
      </c>
    </row>
    <row r="845" spans="2:65" s="1" customFormat="1" ht="16.5" customHeight="1" x14ac:dyDescent="0.2">
      <c r="B845" s="32"/>
      <c r="C845" s="172" t="s">
        <v>1094</v>
      </c>
      <c r="D845" s="172" t="s">
        <v>392</v>
      </c>
      <c r="E845" s="173" t="s">
        <v>1095</v>
      </c>
      <c r="F845" s="174" t="s">
        <v>1096</v>
      </c>
      <c r="G845" s="175" t="s">
        <v>259</v>
      </c>
      <c r="H845" s="176">
        <v>2</v>
      </c>
      <c r="I845" s="177"/>
      <c r="J845" s="178">
        <f>ROUND(I845*H845,2)</f>
        <v>0</v>
      </c>
      <c r="K845" s="179"/>
      <c r="L845" s="180"/>
      <c r="M845" s="181" t="s">
        <v>1</v>
      </c>
      <c r="N845" s="182" t="s">
        <v>43</v>
      </c>
      <c r="P845" s="143">
        <f>O845*H845</f>
        <v>0</v>
      </c>
      <c r="Q845" s="143">
        <v>1.0000000000000001E-5</v>
      </c>
      <c r="R845" s="143">
        <f>Q845*H845</f>
        <v>2.0000000000000002E-5</v>
      </c>
      <c r="S845" s="143">
        <v>0</v>
      </c>
      <c r="T845" s="144">
        <f>S845*H845</f>
        <v>0</v>
      </c>
      <c r="AR845" s="145" t="s">
        <v>361</v>
      </c>
      <c r="AT845" s="145" t="s">
        <v>392</v>
      </c>
      <c r="AU845" s="145" t="s">
        <v>88</v>
      </c>
      <c r="AY845" s="17" t="s">
        <v>147</v>
      </c>
      <c r="BE845" s="146">
        <f>IF(N845="základní",J845,0)</f>
        <v>0</v>
      </c>
      <c r="BF845" s="146">
        <f>IF(N845="snížená",J845,0)</f>
        <v>0</v>
      </c>
      <c r="BG845" s="146">
        <f>IF(N845="zákl. přenesená",J845,0)</f>
        <v>0</v>
      </c>
      <c r="BH845" s="146">
        <f>IF(N845="sníž. přenesená",J845,0)</f>
        <v>0</v>
      </c>
      <c r="BI845" s="146">
        <f>IF(N845="nulová",J845,0)</f>
        <v>0</v>
      </c>
      <c r="BJ845" s="17" t="s">
        <v>86</v>
      </c>
      <c r="BK845" s="146">
        <f>ROUND(I845*H845,2)</f>
        <v>0</v>
      </c>
      <c r="BL845" s="17" t="s">
        <v>251</v>
      </c>
      <c r="BM845" s="145" t="s">
        <v>1097</v>
      </c>
    </row>
    <row r="846" spans="2:65" s="13" customFormat="1" ht="11.25" x14ac:dyDescent="0.2">
      <c r="B846" s="158"/>
      <c r="D846" s="152" t="s">
        <v>157</v>
      </c>
      <c r="E846" s="159" t="s">
        <v>1</v>
      </c>
      <c r="F846" s="160" t="s">
        <v>88</v>
      </c>
      <c r="H846" s="161">
        <v>2</v>
      </c>
      <c r="I846" s="162"/>
      <c r="L846" s="158"/>
      <c r="M846" s="163"/>
      <c r="T846" s="164"/>
      <c r="AT846" s="159" t="s">
        <v>157</v>
      </c>
      <c r="AU846" s="159" t="s">
        <v>88</v>
      </c>
      <c r="AV846" s="13" t="s">
        <v>88</v>
      </c>
      <c r="AW846" s="13" t="s">
        <v>34</v>
      </c>
      <c r="AX846" s="13" t="s">
        <v>78</v>
      </c>
      <c r="AY846" s="159" t="s">
        <v>147</v>
      </c>
    </row>
    <row r="847" spans="2:65" s="14" customFormat="1" ht="11.25" x14ac:dyDescent="0.2">
      <c r="B847" s="165"/>
      <c r="D847" s="152" t="s">
        <v>157</v>
      </c>
      <c r="E847" s="166" t="s">
        <v>1</v>
      </c>
      <c r="F847" s="167" t="s">
        <v>160</v>
      </c>
      <c r="H847" s="168">
        <v>2</v>
      </c>
      <c r="I847" s="169"/>
      <c r="L847" s="165"/>
      <c r="M847" s="170"/>
      <c r="T847" s="171"/>
      <c r="AT847" s="166" t="s">
        <v>157</v>
      </c>
      <c r="AU847" s="166" t="s">
        <v>88</v>
      </c>
      <c r="AV847" s="14" t="s">
        <v>153</v>
      </c>
      <c r="AW847" s="14" t="s">
        <v>34</v>
      </c>
      <c r="AX847" s="14" t="s">
        <v>86</v>
      </c>
      <c r="AY847" s="166" t="s">
        <v>147</v>
      </c>
    </row>
    <row r="848" spans="2:65" s="1" customFormat="1" ht="24.2" customHeight="1" x14ac:dyDescent="0.2">
      <c r="B848" s="32"/>
      <c r="C848" s="133" t="s">
        <v>1098</v>
      </c>
      <c r="D848" s="133" t="s">
        <v>149</v>
      </c>
      <c r="E848" s="134" t="s">
        <v>1099</v>
      </c>
      <c r="F848" s="135" t="s">
        <v>1100</v>
      </c>
      <c r="G848" s="136" t="s">
        <v>259</v>
      </c>
      <c r="H848" s="137">
        <v>2</v>
      </c>
      <c r="I848" s="138"/>
      <c r="J848" s="139">
        <f>ROUND(I848*H848,2)</f>
        <v>0</v>
      </c>
      <c r="K848" s="140"/>
      <c r="L848" s="32"/>
      <c r="M848" s="141" t="s">
        <v>1</v>
      </c>
      <c r="N848" s="142" t="s">
        <v>43</v>
      </c>
      <c r="P848" s="143">
        <f>O848*H848</f>
        <v>0</v>
      </c>
      <c r="Q848" s="143">
        <v>0</v>
      </c>
      <c r="R848" s="143">
        <f>Q848*H848</f>
        <v>0</v>
      </c>
      <c r="S848" s="143">
        <v>0</v>
      </c>
      <c r="T848" s="144">
        <f>S848*H848</f>
        <v>0</v>
      </c>
      <c r="AR848" s="145" t="s">
        <v>251</v>
      </c>
      <c r="AT848" s="145" t="s">
        <v>149</v>
      </c>
      <c r="AU848" s="145" t="s">
        <v>88</v>
      </c>
      <c r="AY848" s="17" t="s">
        <v>147</v>
      </c>
      <c r="BE848" s="146">
        <f>IF(N848="základní",J848,0)</f>
        <v>0</v>
      </c>
      <c r="BF848" s="146">
        <f>IF(N848="snížená",J848,0)</f>
        <v>0</v>
      </c>
      <c r="BG848" s="146">
        <f>IF(N848="zákl. přenesená",J848,0)</f>
        <v>0</v>
      </c>
      <c r="BH848" s="146">
        <f>IF(N848="sníž. přenesená",J848,0)</f>
        <v>0</v>
      </c>
      <c r="BI848" s="146">
        <f>IF(N848="nulová",J848,0)</f>
        <v>0</v>
      </c>
      <c r="BJ848" s="17" t="s">
        <v>86</v>
      </c>
      <c r="BK848" s="146">
        <f>ROUND(I848*H848,2)</f>
        <v>0</v>
      </c>
      <c r="BL848" s="17" t="s">
        <v>251</v>
      </c>
      <c r="BM848" s="145" t="s">
        <v>1101</v>
      </c>
    </row>
    <row r="849" spans="2:65" s="13" customFormat="1" ht="11.25" x14ac:dyDescent="0.2">
      <c r="B849" s="158"/>
      <c r="D849" s="152" t="s">
        <v>157</v>
      </c>
      <c r="E849" s="159" t="s">
        <v>1</v>
      </c>
      <c r="F849" s="160" t="s">
        <v>88</v>
      </c>
      <c r="H849" s="161">
        <v>2</v>
      </c>
      <c r="I849" s="162"/>
      <c r="L849" s="158"/>
      <c r="M849" s="163"/>
      <c r="T849" s="164"/>
      <c r="AT849" s="159" t="s">
        <v>157</v>
      </c>
      <c r="AU849" s="159" t="s">
        <v>88</v>
      </c>
      <c r="AV849" s="13" t="s">
        <v>88</v>
      </c>
      <c r="AW849" s="13" t="s">
        <v>34</v>
      </c>
      <c r="AX849" s="13" t="s">
        <v>78</v>
      </c>
      <c r="AY849" s="159" t="s">
        <v>147</v>
      </c>
    </row>
    <row r="850" spans="2:65" s="14" customFormat="1" ht="11.25" x14ac:dyDescent="0.2">
      <c r="B850" s="165"/>
      <c r="D850" s="152" t="s">
        <v>157</v>
      </c>
      <c r="E850" s="166" t="s">
        <v>1</v>
      </c>
      <c r="F850" s="167" t="s">
        <v>160</v>
      </c>
      <c r="H850" s="168">
        <v>2</v>
      </c>
      <c r="I850" s="169"/>
      <c r="L850" s="165"/>
      <c r="M850" s="170"/>
      <c r="T850" s="171"/>
      <c r="AT850" s="166" t="s">
        <v>157</v>
      </c>
      <c r="AU850" s="166" t="s">
        <v>88</v>
      </c>
      <c r="AV850" s="14" t="s">
        <v>153</v>
      </c>
      <c r="AW850" s="14" t="s">
        <v>34</v>
      </c>
      <c r="AX850" s="14" t="s">
        <v>86</v>
      </c>
      <c r="AY850" s="166" t="s">
        <v>147</v>
      </c>
    </row>
    <row r="851" spans="2:65" s="1" customFormat="1" ht="24.2" customHeight="1" x14ac:dyDescent="0.2">
      <c r="B851" s="32"/>
      <c r="C851" s="172" t="s">
        <v>1102</v>
      </c>
      <c r="D851" s="172" t="s">
        <v>392</v>
      </c>
      <c r="E851" s="173" t="s">
        <v>1103</v>
      </c>
      <c r="F851" s="174" t="s">
        <v>1104</v>
      </c>
      <c r="G851" s="175" t="s">
        <v>259</v>
      </c>
      <c r="H851" s="176">
        <v>2</v>
      </c>
      <c r="I851" s="177"/>
      <c r="J851" s="178">
        <f>ROUND(I851*H851,2)</f>
        <v>0</v>
      </c>
      <c r="K851" s="179"/>
      <c r="L851" s="180"/>
      <c r="M851" s="181" t="s">
        <v>1</v>
      </c>
      <c r="N851" s="182" t="s">
        <v>43</v>
      </c>
      <c r="P851" s="143">
        <f>O851*H851</f>
        <v>0</v>
      </c>
      <c r="Q851" s="143">
        <v>4.0000000000000003E-5</v>
      </c>
      <c r="R851" s="143">
        <f>Q851*H851</f>
        <v>8.0000000000000007E-5</v>
      </c>
      <c r="S851" s="143">
        <v>0</v>
      </c>
      <c r="T851" s="144">
        <f>S851*H851</f>
        <v>0</v>
      </c>
      <c r="AR851" s="145" t="s">
        <v>361</v>
      </c>
      <c r="AT851" s="145" t="s">
        <v>392</v>
      </c>
      <c r="AU851" s="145" t="s">
        <v>88</v>
      </c>
      <c r="AY851" s="17" t="s">
        <v>147</v>
      </c>
      <c r="BE851" s="146">
        <f>IF(N851="základní",J851,0)</f>
        <v>0</v>
      </c>
      <c r="BF851" s="146">
        <f>IF(N851="snížená",J851,0)</f>
        <v>0</v>
      </c>
      <c r="BG851" s="146">
        <f>IF(N851="zákl. přenesená",J851,0)</f>
        <v>0</v>
      </c>
      <c r="BH851" s="146">
        <f>IF(N851="sníž. přenesená",J851,0)</f>
        <v>0</v>
      </c>
      <c r="BI851" s="146">
        <f>IF(N851="nulová",J851,0)</f>
        <v>0</v>
      </c>
      <c r="BJ851" s="17" t="s">
        <v>86</v>
      </c>
      <c r="BK851" s="146">
        <f>ROUND(I851*H851,2)</f>
        <v>0</v>
      </c>
      <c r="BL851" s="17" t="s">
        <v>251</v>
      </c>
      <c r="BM851" s="145" t="s">
        <v>1105</v>
      </c>
    </row>
    <row r="852" spans="2:65" s="13" customFormat="1" ht="11.25" x14ac:dyDescent="0.2">
      <c r="B852" s="158"/>
      <c r="D852" s="152" t="s">
        <v>157</v>
      </c>
      <c r="E852" s="159" t="s">
        <v>1</v>
      </c>
      <c r="F852" s="160" t="s">
        <v>88</v>
      </c>
      <c r="H852" s="161">
        <v>2</v>
      </c>
      <c r="I852" s="162"/>
      <c r="L852" s="158"/>
      <c r="M852" s="163"/>
      <c r="T852" s="164"/>
      <c r="AT852" s="159" t="s">
        <v>157</v>
      </c>
      <c r="AU852" s="159" t="s">
        <v>88</v>
      </c>
      <c r="AV852" s="13" t="s">
        <v>88</v>
      </c>
      <c r="AW852" s="13" t="s">
        <v>34</v>
      </c>
      <c r="AX852" s="13" t="s">
        <v>78</v>
      </c>
      <c r="AY852" s="159" t="s">
        <v>147</v>
      </c>
    </row>
    <row r="853" spans="2:65" s="14" customFormat="1" ht="11.25" x14ac:dyDescent="0.2">
      <c r="B853" s="165"/>
      <c r="D853" s="152" t="s">
        <v>157</v>
      </c>
      <c r="E853" s="166" t="s">
        <v>1</v>
      </c>
      <c r="F853" s="167" t="s">
        <v>160</v>
      </c>
      <c r="H853" s="168">
        <v>2</v>
      </c>
      <c r="I853" s="169"/>
      <c r="L853" s="165"/>
      <c r="M853" s="170"/>
      <c r="T853" s="171"/>
      <c r="AT853" s="166" t="s">
        <v>157</v>
      </c>
      <c r="AU853" s="166" t="s">
        <v>88</v>
      </c>
      <c r="AV853" s="14" t="s">
        <v>153</v>
      </c>
      <c r="AW853" s="14" t="s">
        <v>34</v>
      </c>
      <c r="AX853" s="14" t="s">
        <v>86</v>
      </c>
      <c r="AY853" s="166" t="s">
        <v>147</v>
      </c>
    </row>
    <row r="854" spans="2:65" s="1" customFormat="1" ht="16.5" customHeight="1" x14ac:dyDescent="0.2">
      <c r="B854" s="32"/>
      <c r="C854" s="172" t="s">
        <v>1106</v>
      </c>
      <c r="D854" s="172" t="s">
        <v>392</v>
      </c>
      <c r="E854" s="173" t="s">
        <v>1095</v>
      </c>
      <c r="F854" s="174" t="s">
        <v>1096</v>
      </c>
      <c r="G854" s="175" t="s">
        <v>259</v>
      </c>
      <c r="H854" s="176">
        <v>2</v>
      </c>
      <c r="I854" s="177"/>
      <c r="J854" s="178">
        <f>ROUND(I854*H854,2)</f>
        <v>0</v>
      </c>
      <c r="K854" s="179"/>
      <c r="L854" s="180"/>
      <c r="M854" s="181" t="s">
        <v>1</v>
      </c>
      <c r="N854" s="182" t="s">
        <v>43</v>
      </c>
      <c r="P854" s="143">
        <f>O854*H854</f>
        <v>0</v>
      </c>
      <c r="Q854" s="143">
        <v>1.0000000000000001E-5</v>
      </c>
      <c r="R854" s="143">
        <f>Q854*H854</f>
        <v>2.0000000000000002E-5</v>
      </c>
      <c r="S854" s="143">
        <v>0</v>
      </c>
      <c r="T854" s="144">
        <f>S854*H854</f>
        <v>0</v>
      </c>
      <c r="AR854" s="145" t="s">
        <v>361</v>
      </c>
      <c r="AT854" s="145" t="s">
        <v>392</v>
      </c>
      <c r="AU854" s="145" t="s">
        <v>88</v>
      </c>
      <c r="AY854" s="17" t="s">
        <v>147</v>
      </c>
      <c r="BE854" s="146">
        <f>IF(N854="základní",J854,0)</f>
        <v>0</v>
      </c>
      <c r="BF854" s="146">
        <f>IF(N854="snížená",J854,0)</f>
        <v>0</v>
      </c>
      <c r="BG854" s="146">
        <f>IF(N854="zákl. přenesená",J854,0)</f>
        <v>0</v>
      </c>
      <c r="BH854" s="146">
        <f>IF(N854="sníž. přenesená",J854,0)</f>
        <v>0</v>
      </c>
      <c r="BI854" s="146">
        <f>IF(N854="nulová",J854,0)</f>
        <v>0</v>
      </c>
      <c r="BJ854" s="17" t="s">
        <v>86</v>
      </c>
      <c r="BK854" s="146">
        <f>ROUND(I854*H854,2)</f>
        <v>0</v>
      </c>
      <c r="BL854" s="17" t="s">
        <v>251</v>
      </c>
      <c r="BM854" s="145" t="s">
        <v>1107</v>
      </c>
    </row>
    <row r="855" spans="2:65" s="13" customFormat="1" ht="11.25" x14ac:dyDescent="0.2">
      <c r="B855" s="158"/>
      <c r="D855" s="152" t="s">
        <v>157</v>
      </c>
      <c r="E855" s="159" t="s">
        <v>1</v>
      </c>
      <c r="F855" s="160" t="s">
        <v>88</v>
      </c>
      <c r="H855" s="161">
        <v>2</v>
      </c>
      <c r="I855" s="162"/>
      <c r="L855" s="158"/>
      <c r="M855" s="163"/>
      <c r="T855" s="164"/>
      <c r="AT855" s="159" t="s">
        <v>157</v>
      </c>
      <c r="AU855" s="159" t="s">
        <v>88</v>
      </c>
      <c r="AV855" s="13" t="s">
        <v>88</v>
      </c>
      <c r="AW855" s="13" t="s">
        <v>34</v>
      </c>
      <c r="AX855" s="13" t="s">
        <v>78</v>
      </c>
      <c r="AY855" s="159" t="s">
        <v>147</v>
      </c>
    </row>
    <row r="856" spans="2:65" s="14" customFormat="1" ht="11.25" x14ac:dyDescent="0.2">
      <c r="B856" s="165"/>
      <c r="D856" s="152" t="s">
        <v>157</v>
      </c>
      <c r="E856" s="166" t="s">
        <v>1</v>
      </c>
      <c r="F856" s="167" t="s">
        <v>160</v>
      </c>
      <c r="H856" s="168">
        <v>2</v>
      </c>
      <c r="I856" s="169"/>
      <c r="L856" s="165"/>
      <c r="M856" s="170"/>
      <c r="T856" s="171"/>
      <c r="AT856" s="166" t="s">
        <v>157</v>
      </c>
      <c r="AU856" s="166" t="s">
        <v>88</v>
      </c>
      <c r="AV856" s="14" t="s">
        <v>153</v>
      </c>
      <c r="AW856" s="14" t="s">
        <v>34</v>
      </c>
      <c r="AX856" s="14" t="s">
        <v>86</v>
      </c>
      <c r="AY856" s="166" t="s">
        <v>147</v>
      </c>
    </row>
    <row r="857" spans="2:65" s="1" customFormat="1" ht="24.2" customHeight="1" x14ac:dyDescent="0.2">
      <c r="B857" s="32"/>
      <c r="C857" s="133" t="s">
        <v>1108</v>
      </c>
      <c r="D857" s="133" t="s">
        <v>149</v>
      </c>
      <c r="E857" s="134" t="s">
        <v>1109</v>
      </c>
      <c r="F857" s="135" t="s">
        <v>1110</v>
      </c>
      <c r="G857" s="136" t="s">
        <v>259</v>
      </c>
      <c r="H857" s="137">
        <v>1</v>
      </c>
      <c r="I857" s="138"/>
      <c r="J857" s="139">
        <f>ROUND(I857*H857,2)</f>
        <v>0</v>
      </c>
      <c r="K857" s="140"/>
      <c r="L857" s="32"/>
      <c r="M857" s="141" t="s">
        <v>1</v>
      </c>
      <c r="N857" s="142" t="s">
        <v>43</v>
      </c>
      <c r="P857" s="143">
        <f>O857*H857</f>
        <v>0</v>
      </c>
      <c r="Q857" s="143">
        <v>0</v>
      </c>
      <c r="R857" s="143">
        <f>Q857*H857</f>
        <v>0</v>
      </c>
      <c r="S857" s="143">
        <v>0</v>
      </c>
      <c r="T857" s="144">
        <f>S857*H857</f>
        <v>0</v>
      </c>
      <c r="AR857" s="145" t="s">
        <v>251</v>
      </c>
      <c r="AT857" s="145" t="s">
        <v>149</v>
      </c>
      <c r="AU857" s="145" t="s">
        <v>88</v>
      </c>
      <c r="AY857" s="17" t="s">
        <v>147</v>
      </c>
      <c r="BE857" s="146">
        <f>IF(N857="základní",J857,0)</f>
        <v>0</v>
      </c>
      <c r="BF857" s="146">
        <f>IF(N857="snížená",J857,0)</f>
        <v>0</v>
      </c>
      <c r="BG857" s="146">
        <f>IF(N857="zákl. přenesená",J857,0)</f>
        <v>0</v>
      </c>
      <c r="BH857" s="146">
        <f>IF(N857="sníž. přenesená",J857,0)</f>
        <v>0</v>
      </c>
      <c r="BI857" s="146">
        <f>IF(N857="nulová",J857,0)</f>
        <v>0</v>
      </c>
      <c r="BJ857" s="17" t="s">
        <v>86</v>
      </c>
      <c r="BK857" s="146">
        <f>ROUND(I857*H857,2)</f>
        <v>0</v>
      </c>
      <c r="BL857" s="17" t="s">
        <v>251</v>
      </c>
      <c r="BM857" s="145" t="s">
        <v>1111</v>
      </c>
    </row>
    <row r="858" spans="2:65" s="1" customFormat="1" ht="11.25" x14ac:dyDescent="0.2">
      <c r="B858" s="32"/>
      <c r="D858" s="147" t="s">
        <v>155</v>
      </c>
      <c r="F858" s="148" t="s">
        <v>1112</v>
      </c>
      <c r="I858" s="149"/>
      <c r="L858" s="32"/>
      <c r="M858" s="150"/>
      <c r="T858" s="56"/>
      <c r="AT858" s="17" t="s">
        <v>155</v>
      </c>
      <c r="AU858" s="17" t="s">
        <v>88</v>
      </c>
    </row>
    <row r="859" spans="2:65" s="13" customFormat="1" ht="11.25" x14ac:dyDescent="0.2">
      <c r="B859" s="158"/>
      <c r="D859" s="152" t="s">
        <v>157</v>
      </c>
      <c r="E859" s="159" t="s">
        <v>1</v>
      </c>
      <c r="F859" s="160" t="s">
        <v>86</v>
      </c>
      <c r="H859" s="161">
        <v>1</v>
      </c>
      <c r="I859" s="162"/>
      <c r="L859" s="158"/>
      <c r="M859" s="163"/>
      <c r="T859" s="164"/>
      <c r="AT859" s="159" t="s">
        <v>157</v>
      </c>
      <c r="AU859" s="159" t="s">
        <v>88</v>
      </c>
      <c r="AV859" s="13" t="s">
        <v>88</v>
      </c>
      <c r="AW859" s="13" t="s">
        <v>34</v>
      </c>
      <c r="AX859" s="13" t="s">
        <v>78</v>
      </c>
      <c r="AY859" s="159" t="s">
        <v>147</v>
      </c>
    </row>
    <row r="860" spans="2:65" s="14" customFormat="1" ht="11.25" x14ac:dyDescent="0.2">
      <c r="B860" s="165"/>
      <c r="D860" s="152" t="s">
        <v>157</v>
      </c>
      <c r="E860" s="166" t="s">
        <v>1</v>
      </c>
      <c r="F860" s="167" t="s">
        <v>160</v>
      </c>
      <c r="H860" s="168">
        <v>1</v>
      </c>
      <c r="I860" s="169"/>
      <c r="L860" s="165"/>
      <c r="M860" s="170"/>
      <c r="T860" s="171"/>
      <c r="AT860" s="166" t="s">
        <v>157</v>
      </c>
      <c r="AU860" s="166" t="s">
        <v>88</v>
      </c>
      <c r="AV860" s="14" t="s">
        <v>153</v>
      </c>
      <c r="AW860" s="14" t="s">
        <v>34</v>
      </c>
      <c r="AX860" s="14" t="s">
        <v>86</v>
      </c>
      <c r="AY860" s="166" t="s">
        <v>147</v>
      </c>
    </row>
    <row r="861" spans="2:65" s="1" customFormat="1" ht="24.2" customHeight="1" x14ac:dyDescent="0.2">
      <c r="B861" s="32"/>
      <c r="C861" s="172" t="s">
        <v>1113</v>
      </c>
      <c r="D861" s="172" t="s">
        <v>392</v>
      </c>
      <c r="E861" s="173" t="s">
        <v>1114</v>
      </c>
      <c r="F861" s="174" t="s">
        <v>1115</v>
      </c>
      <c r="G861" s="175" t="s">
        <v>259</v>
      </c>
      <c r="H861" s="176">
        <v>1</v>
      </c>
      <c r="I861" s="177"/>
      <c r="J861" s="178">
        <f>ROUND(I861*H861,2)</f>
        <v>0</v>
      </c>
      <c r="K861" s="179"/>
      <c r="L861" s="180"/>
      <c r="M861" s="181" t="s">
        <v>1</v>
      </c>
      <c r="N861" s="182" t="s">
        <v>43</v>
      </c>
      <c r="P861" s="143">
        <f>O861*H861</f>
        <v>0</v>
      </c>
      <c r="Q861" s="143">
        <v>1E-4</v>
      </c>
      <c r="R861" s="143">
        <f>Q861*H861</f>
        <v>1E-4</v>
      </c>
      <c r="S861" s="143">
        <v>0</v>
      </c>
      <c r="T861" s="144">
        <f>S861*H861</f>
        <v>0</v>
      </c>
      <c r="AR861" s="145" t="s">
        <v>361</v>
      </c>
      <c r="AT861" s="145" t="s">
        <v>392</v>
      </c>
      <c r="AU861" s="145" t="s">
        <v>88</v>
      </c>
      <c r="AY861" s="17" t="s">
        <v>147</v>
      </c>
      <c r="BE861" s="146">
        <f>IF(N861="základní",J861,0)</f>
        <v>0</v>
      </c>
      <c r="BF861" s="146">
        <f>IF(N861="snížená",J861,0)</f>
        <v>0</v>
      </c>
      <c r="BG861" s="146">
        <f>IF(N861="zákl. přenesená",J861,0)</f>
        <v>0</v>
      </c>
      <c r="BH861" s="146">
        <f>IF(N861="sníž. přenesená",J861,0)</f>
        <v>0</v>
      </c>
      <c r="BI861" s="146">
        <f>IF(N861="nulová",J861,0)</f>
        <v>0</v>
      </c>
      <c r="BJ861" s="17" t="s">
        <v>86</v>
      </c>
      <c r="BK861" s="146">
        <f>ROUND(I861*H861,2)</f>
        <v>0</v>
      </c>
      <c r="BL861" s="17" t="s">
        <v>251</v>
      </c>
      <c r="BM861" s="145" t="s">
        <v>1116</v>
      </c>
    </row>
    <row r="862" spans="2:65" s="13" customFormat="1" ht="11.25" x14ac:dyDescent="0.2">
      <c r="B862" s="158"/>
      <c r="D862" s="152" t="s">
        <v>157</v>
      </c>
      <c r="E862" s="159" t="s">
        <v>1</v>
      </c>
      <c r="F862" s="160" t="s">
        <v>86</v>
      </c>
      <c r="H862" s="161">
        <v>1</v>
      </c>
      <c r="I862" s="162"/>
      <c r="L862" s="158"/>
      <c r="M862" s="163"/>
      <c r="T862" s="164"/>
      <c r="AT862" s="159" t="s">
        <v>157</v>
      </c>
      <c r="AU862" s="159" t="s">
        <v>88</v>
      </c>
      <c r="AV862" s="13" t="s">
        <v>88</v>
      </c>
      <c r="AW862" s="13" t="s">
        <v>34</v>
      </c>
      <c r="AX862" s="13" t="s">
        <v>78</v>
      </c>
      <c r="AY862" s="159" t="s">
        <v>147</v>
      </c>
    </row>
    <row r="863" spans="2:65" s="14" customFormat="1" ht="11.25" x14ac:dyDescent="0.2">
      <c r="B863" s="165"/>
      <c r="D863" s="152" t="s">
        <v>157</v>
      </c>
      <c r="E863" s="166" t="s">
        <v>1</v>
      </c>
      <c r="F863" s="167" t="s">
        <v>160</v>
      </c>
      <c r="H863" s="168">
        <v>1</v>
      </c>
      <c r="I863" s="169"/>
      <c r="L863" s="165"/>
      <c r="M863" s="170"/>
      <c r="T863" s="171"/>
      <c r="AT863" s="166" t="s">
        <v>157</v>
      </c>
      <c r="AU863" s="166" t="s">
        <v>88</v>
      </c>
      <c r="AV863" s="14" t="s">
        <v>153</v>
      </c>
      <c r="AW863" s="14" t="s">
        <v>34</v>
      </c>
      <c r="AX863" s="14" t="s">
        <v>86</v>
      </c>
      <c r="AY863" s="166" t="s">
        <v>147</v>
      </c>
    </row>
    <row r="864" spans="2:65" s="1" customFormat="1" ht="16.5" customHeight="1" x14ac:dyDescent="0.2">
      <c r="B864" s="32"/>
      <c r="C864" s="172" t="s">
        <v>1117</v>
      </c>
      <c r="D864" s="172" t="s">
        <v>392</v>
      </c>
      <c r="E864" s="173" t="s">
        <v>1095</v>
      </c>
      <c r="F864" s="174" t="s">
        <v>1096</v>
      </c>
      <c r="G864" s="175" t="s">
        <v>259</v>
      </c>
      <c r="H864" s="176">
        <v>1</v>
      </c>
      <c r="I864" s="177"/>
      <c r="J864" s="178">
        <f>ROUND(I864*H864,2)</f>
        <v>0</v>
      </c>
      <c r="K864" s="179"/>
      <c r="L864" s="180"/>
      <c r="M864" s="181" t="s">
        <v>1</v>
      </c>
      <c r="N864" s="182" t="s">
        <v>43</v>
      </c>
      <c r="P864" s="143">
        <f>O864*H864</f>
        <v>0</v>
      </c>
      <c r="Q864" s="143">
        <v>1.0000000000000001E-5</v>
      </c>
      <c r="R864" s="143">
        <f>Q864*H864</f>
        <v>1.0000000000000001E-5</v>
      </c>
      <c r="S864" s="143">
        <v>0</v>
      </c>
      <c r="T864" s="144">
        <f>S864*H864</f>
        <v>0</v>
      </c>
      <c r="AR864" s="145" t="s">
        <v>361</v>
      </c>
      <c r="AT864" s="145" t="s">
        <v>392</v>
      </c>
      <c r="AU864" s="145" t="s">
        <v>88</v>
      </c>
      <c r="AY864" s="17" t="s">
        <v>147</v>
      </c>
      <c r="BE864" s="146">
        <f>IF(N864="základní",J864,0)</f>
        <v>0</v>
      </c>
      <c r="BF864" s="146">
        <f>IF(N864="snížená",J864,0)</f>
        <v>0</v>
      </c>
      <c r="BG864" s="146">
        <f>IF(N864="zákl. přenesená",J864,0)</f>
        <v>0</v>
      </c>
      <c r="BH864" s="146">
        <f>IF(N864="sníž. přenesená",J864,0)</f>
        <v>0</v>
      </c>
      <c r="BI864" s="146">
        <f>IF(N864="nulová",J864,0)</f>
        <v>0</v>
      </c>
      <c r="BJ864" s="17" t="s">
        <v>86</v>
      </c>
      <c r="BK864" s="146">
        <f>ROUND(I864*H864,2)</f>
        <v>0</v>
      </c>
      <c r="BL864" s="17" t="s">
        <v>251</v>
      </c>
      <c r="BM864" s="145" t="s">
        <v>1118</v>
      </c>
    </row>
    <row r="865" spans="2:65" s="13" customFormat="1" ht="11.25" x14ac:dyDescent="0.2">
      <c r="B865" s="158"/>
      <c r="D865" s="152" t="s">
        <v>157</v>
      </c>
      <c r="E865" s="159" t="s">
        <v>1</v>
      </c>
      <c r="F865" s="160" t="s">
        <v>86</v>
      </c>
      <c r="H865" s="161">
        <v>1</v>
      </c>
      <c r="I865" s="162"/>
      <c r="L865" s="158"/>
      <c r="M865" s="163"/>
      <c r="T865" s="164"/>
      <c r="AT865" s="159" t="s">
        <v>157</v>
      </c>
      <c r="AU865" s="159" t="s">
        <v>88</v>
      </c>
      <c r="AV865" s="13" t="s">
        <v>88</v>
      </c>
      <c r="AW865" s="13" t="s">
        <v>34</v>
      </c>
      <c r="AX865" s="13" t="s">
        <v>78</v>
      </c>
      <c r="AY865" s="159" t="s">
        <v>147</v>
      </c>
    </row>
    <row r="866" spans="2:65" s="14" customFormat="1" ht="11.25" x14ac:dyDescent="0.2">
      <c r="B866" s="165"/>
      <c r="D866" s="152" t="s">
        <v>157</v>
      </c>
      <c r="E866" s="166" t="s">
        <v>1</v>
      </c>
      <c r="F866" s="167" t="s">
        <v>160</v>
      </c>
      <c r="H866" s="168">
        <v>1</v>
      </c>
      <c r="I866" s="169"/>
      <c r="L866" s="165"/>
      <c r="M866" s="170"/>
      <c r="T866" s="171"/>
      <c r="AT866" s="166" t="s">
        <v>157</v>
      </c>
      <c r="AU866" s="166" t="s">
        <v>88</v>
      </c>
      <c r="AV866" s="14" t="s">
        <v>153</v>
      </c>
      <c r="AW866" s="14" t="s">
        <v>34</v>
      </c>
      <c r="AX866" s="14" t="s">
        <v>86</v>
      </c>
      <c r="AY866" s="166" t="s">
        <v>147</v>
      </c>
    </row>
    <row r="867" spans="2:65" s="1" customFormat="1" ht="24.2" customHeight="1" x14ac:dyDescent="0.2">
      <c r="B867" s="32"/>
      <c r="C867" s="133" t="s">
        <v>1119</v>
      </c>
      <c r="D867" s="133" t="s">
        <v>149</v>
      </c>
      <c r="E867" s="134" t="s">
        <v>1120</v>
      </c>
      <c r="F867" s="135" t="s">
        <v>1121</v>
      </c>
      <c r="G867" s="136" t="s">
        <v>259</v>
      </c>
      <c r="H867" s="137">
        <v>7</v>
      </c>
      <c r="I867" s="138"/>
      <c r="J867" s="139">
        <f>ROUND(I867*H867,2)</f>
        <v>0</v>
      </c>
      <c r="K867" s="140"/>
      <c r="L867" s="32"/>
      <c r="M867" s="141" t="s">
        <v>1</v>
      </c>
      <c r="N867" s="142" t="s">
        <v>43</v>
      </c>
      <c r="P867" s="143">
        <f>O867*H867</f>
        <v>0</v>
      </c>
      <c r="Q867" s="143">
        <v>0</v>
      </c>
      <c r="R867" s="143">
        <f>Q867*H867</f>
        <v>0</v>
      </c>
      <c r="S867" s="143">
        <v>0</v>
      </c>
      <c r="T867" s="144">
        <f>S867*H867</f>
        <v>0</v>
      </c>
      <c r="AR867" s="145" t="s">
        <v>251</v>
      </c>
      <c r="AT867" s="145" t="s">
        <v>149</v>
      </c>
      <c r="AU867" s="145" t="s">
        <v>88</v>
      </c>
      <c r="AY867" s="17" t="s">
        <v>147</v>
      </c>
      <c r="BE867" s="146">
        <f>IF(N867="základní",J867,0)</f>
        <v>0</v>
      </c>
      <c r="BF867" s="146">
        <f>IF(N867="snížená",J867,0)</f>
        <v>0</v>
      </c>
      <c r="BG867" s="146">
        <f>IF(N867="zákl. přenesená",J867,0)</f>
        <v>0</v>
      </c>
      <c r="BH867" s="146">
        <f>IF(N867="sníž. přenesená",J867,0)</f>
        <v>0</v>
      </c>
      <c r="BI867" s="146">
        <f>IF(N867="nulová",J867,0)</f>
        <v>0</v>
      </c>
      <c r="BJ867" s="17" t="s">
        <v>86</v>
      </c>
      <c r="BK867" s="146">
        <f>ROUND(I867*H867,2)</f>
        <v>0</v>
      </c>
      <c r="BL867" s="17" t="s">
        <v>251</v>
      </c>
      <c r="BM867" s="145" t="s">
        <v>1122</v>
      </c>
    </row>
    <row r="868" spans="2:65" s="1" customFormat="1" ht="11.25" x14ac:dyDescent="0.2">
      <c r="B868" s="32"/>
      <c r="D868" s="147" t="s">
        <v>155</v>
      </c>
      <c r="F868" s="148" t="s">
        <v>1123</v>
      </c>
      <c r="I868" s="149"/>
      <c r="L868" s="32"/>
      <c r="M868" s="150"/>
      <c r="T868" s="56"/>
      <c r="AT868" s="17" t="s">
        <v>155</v>
      </c>
      <c r="AU868" s="17" t="s">
        <v>88</v>
      </c>
    </row>
    <row r="869" spans="2:65" s="13" customFormat="1" ht="11.25" x14ac:dyDescent="0.2">
      <c r="B869" s="158"/>
      <c r="D869" s="152" t="s">
        <v>157</v>
      </c>
      <c r="E869" s="159" t="s">
        <v>1</v>
      </c>
      <c r="F869" s="160" t="s">
        <v>88</v>
      </c>
      <c r="H869" s="161">
        <v>2</v>
      </c>
      <c r="I869" s="162"/>
      <c r="L869" s="158"/>
      <c r="M869" s="163"/>
      <c r="T869" s="164"/>
      <c r="AT869" s="159" t="s">
        <v>157</v>
      </c>
      <c r="AU869" s="159" t="s">
        <v>88</v>
      </c>
      <c r="AV869" s="13" t="s">
        <v>88</v>
      </c>
      <c r="AW869" s="13" t="s">
        <v>34</v>
      </c>
      <c r="AX869" s="13" t="s">
        <v>78</v>
      </c>
      <c r="AY869" s="159" t="s">
        <v>147</v>
      </c>
    </row>
    <row r="870" spans="2:65" s="13" customFormat="1" ht="11.25" x14ac:dyDescent="0.2">
      <c r="B870" s="158"/>
      <c r="D870" s="152" t="s">
        <v>157</v>
      </c>
      <c r="E870" s="159" t="s">
        <v>1</v>
      </c>
      <c r="F870" s="160" t="s">
        <v>1124</v>
      </c>
      <c r="H870" s="161">
        <v>5</v>
      </c>
      <c r="I870" s="162"/>
      <c r="L870" s="158"/>
      <c r="M870" s="163"/>
      <c r="T870" s="164"/>
      <c r="AT870" s="159" t="s">
        <v>157</v>
      </c>
      <c r="AU870" s="159" t="s">
        <v>88</v>
      </c>
      <c r="AV870" s="13" t="s">
        <v>88</v>
      </c>
      <c r="AW870" s="13" t="s">
        <v>34</v>
      </c>
      <c r="AX870" s="13" t="s">
        <v>78</v>
      </c>
      <c r="AY870" s="159" t="s">
        <v>147</v>
      </c>
    </row>
    <row r="871" spans="2:65" s="14" customFormat="1" ht="11.25" x14ac:dyDescent="0.2">
      <c r="B871" s="165"/>
      <c r="D871" s="152" t="s">
        <v>157</v>
      </c>
      <c r="E871" s="166" t="s">
        <v>1</v>
      </c>
      <c r="F871" s="167" t="s">
        <v>160</v>
      </c>
      <c r="H871" s="168">
        <v>7</v>
      </c>
      <c r="I871" s="169"/>
      <c r="L871" s="165"/>
      <c r="M871" s="170"/>
      <c r="T871" s="171"/>
      <c r="AT871" s="166" t="s">
        <v>157</v>
      </c>
      <c r="AU871" s="166" t="s">
        <v>88</v>
      </c>
      <c r="AV871" s="14" t="s">
        <v>153</v>
      </c>
      <c r="AW871" s="14" t="s">
        <v>34</v>
      </c>
      <c r="AX871" s="14" t="s">
        <v>86</v>
      </c>
      <c r="AY871" s="166" t="s">
        <v>147</v>
      </c>
    </row>
    <row r="872" spans="2:65" s="1" customFormat="1" ht="24.2" customHeight="1" x14ac:dyDescent="0.2">
      <c r="B872" s="32"/>
      <c r="C872" s="172" t="s">
        <v>1125</v>
      </c>
      <c r="D872" s="172" t="s">
        <v>392</v>
      </c>
      <c r="E872" s="173" t="s">
        <v>1126</v>
      </c>
      <c r="F872" s="174" t="s">
        <v>1127</v>
      </c>
      <c r="G872" s="175" t="s">
        <v>259</v>
      </c>
      <c r="H872" s="176">
        <v>7</v>
      </c>
      <c r="I872" s="177"/>
      <c r="J872" s="178">
        <f>ROUND(I872*H872,2)</f>
        <v>0</v>
      </c>
      <c r="K872" s="179"/>
      <c r="L872" s="180"/>
      <c r="M872" s="181" t="s">
        <v>1</v>
      </c>
      <c r="N872" s="182" t="s">
        <v>43</v>
      </c>
      <c r="P872" s="143">
        <f>O872*H872</f>
        <v>0</v>
      </c>
      <c r="Q872" s="143">
        <v>6.0000000000000002E-5</v>
      </c>
      <c r="R872" s="143">
        <f>Q872*H872</f>
        <v>4.2000000000000002E-4</v>
      </c>
      <c r="S872" s="143">
        <v>0</v>
      </c>
      <c r="T872" s="144">
        <f>S872*H872</f>
        <v>0</v>
      </c>
      <c r="AR872" s="145" t="s">
        <v>361</v>
      </c>
      <c r="AT872" s="145" t="s">
        <v>392</v>
      </c>
      <c r="AU872" s="145" t="s">
        <v>88</v>
      </c>
      <c r="AY872" s="17" t="s">
        <v>147</v>
      </c>
      <c r="BE872" s="146">
        <f>IF(N872="základní",J872,0)</f>
        <v>0</v>
      </c>
      <c r="BF872" s="146">
        <f>IF(N872="snížená",J872,0)</f>
        <v>0</v>
      </c>
      <c r="BG872" s="146">
        <f>IF(N872="zákl. přenesená",J872,0)</f>
        <v>0</v>
      </c>
      <c r="BH872" s="146">
        <f>IF(N872="sníž. přenesená",J872,0)</f>
        <v>0</v>
      </c>
      <c r="BI872" s="146">
        <f>IF(N872="nulová",J872,0)</f>
        <v>0</v>
      </c>
      <c r="BJ872" s="17" t="s">
        <v>86</v>
      </c>
      <c r="BK872" s="146">
        <f>ROUND(I872*H872,2)</f>
        <v>0</v>
      </c>
      <c r="BL872" s="17" t="s">
        <v>251</v>
      </c>
      <c r="BM872" s="145" t="s">
        <v>1128</v>
      </c>
    </row>
    <row r="873" spans="2:65" s="13" customFormat="1" ht="11.25" x14ac:dyDescent="0.2">
      <c r="B873" s="158"/>
      <c r="D873" s="152" t="s">
        <v>157</v>
      </c>
      <c r="E873" s="159" t="s">
        <v>1</v>
      </c>
      <c r="F873" s="160" t="s">
        <v>194</v>
      </c>
      <c r="H873" s="161">
        <v>7</v>
      </c>
      <c r="I873" s="162"/>
      <c r="L873" s="158"/>
      <c r="M873" s="163"/>
      <c r="T873" s="164"/>
      <c r="AT873" s="159" t="s">
        <v>157</v>
      </c>
      <c r="AU873" s="159" t="s">
        <v>88</v>
      </c>
      <c r="AV873" s="13" t="s">
        <v>88</v>
      </c>
      <c r="AW873" s="13" t="s">
        <v>34</v>
      </c>
      <c r="AX873" s="13" t="s">
        <v>78</v>
      </c>
      <c r="AY873" s="159" t="s">
        <v>147</v>
      </c>
    </row>
    <row r="874" spans="2:65" s="14" customFormat="1" ht="11.25" x14ac:dyDescent="0.2">
      <c r="B874" s="165"/>
      <c r="D874" s="152" t="s">
        <v>157</v>
      </c>
      <c r="E874" s="166" t="s">
        <v>1</v>
      </c>
      <c r="F874" s="167" t="s">
        <v>160</v>
      </c>
      <c r="H874" s="168">
        <v>7</v>
      </c>
      <c r="I874" s="169"/>
      <c r="L874" s="165"/>
      <c r="M874" s="170"/>
      <c r="T874" s="171"/>
      <c r="AT874" s="166" t="s">
        <v>157</v>
      </c>
      <c r="AU874" s="166" t="s">
        <v>88</v>
      </c>
      <c r="AV874" s="14" t="s">
        <v>153</v>
      </c>
      <c r="AW874" s="14" t="s">
        <v>34</v>
      </c>
      <c r="AX874" s="14" t="s">
        <v>86</v>
      </c>
      <c r="AY874" s="166" t="s">
        <v>147</v>
      </c>
    </row>
    <row r="875" spans="2:65" s="1" customFormat="1" ht="16.5" customHeight="1" x14ac:dyDescent="0.2">
      <c r="B875" s="32"/>
      <c r="C875" s="172" t="s">
        <v>1129</v>
      </c>
      <c r="D875" s="172" t="s">
        <v>392</v>
      </c>
      <c r="E875" s="173" t="s">
        <v>1095</v>
      </c>
      <c r="F875" s="174" t="s">
        <v>1096</v>
      </c>
      <c r="G875" s="175" t="s">
        <v>259</v>
      </c>
      <c r="H875" s="176">
        <v>7</v>
      </c>
      <c r="I875" s="177"/>
      <c r="J875" s="178">
        <f>ROUND(I875*H875,2)</f>
        <v>0</v>
      </c>
      <c r="K875" s="179"/>
      <c r="L875" s="180"/>
      <c r="M875" s="181" t="s">
        <v>1</v>
      </c>
      <c r="N875" s="182" t="s">
        <v>43</v>
      </c>
      <c r="P875" s="143">
        <f>O875*H875</f>
        <v>0</v>
      </c>
      <c r="Q875" s="143">
        <v>1.0000000000000001E-5</v>
      </c>
      <c r="R875" s="143">
        <f>Q875*H875</f>
        <v>7.0000000000000007E-5</v>
      </c>
      <c r="S875" s="143">
        <v>0</v>
      </c>
      <c r="T875" s="144">
        <f>S875*H875</f>
        <v>0</v>
      </c>
      <c r="AR875" s="145" t="s">
        <v>361</v>
      </c>
      <c r="AT875" s="145" t="s">
        <v>392</v>
      </c>
      <c r="AU875" s="145" t="s">
        <v>88</v>
      </c>
      <c r="AY875" s="17" t="s">
        <v>147</v>
      </c>
      <c r="BE875" s="146">
        <f>IF(N875="základní",J875,0)</f>
        <v>0</v>
      </c>
      <c r="BF875" s="146">
        <f>IF(N875="snížená",J875,0)</f>
        <v>0</v>
      </c>
      <c r="BG875" s="146">
        <f>IF(N875="zákl. přenesená",J875,0)</f>
        <v>0</v>
      </c>
      <c r="BH875" s="146">
        <f>IF(N875="sníž. přenesená",J875,0)</f>
        <v>0</v>
      </c>
      <c r="BI875" s="146">
        <f>IF(N875="nulová",J875,0)</f>
        <v>0</v>
      </c>
      <c r="BJ875" s="17" t="s">
        <v>86</v>
      </c>
      <c r="BK875" s="146">
        <f>ROUND(I875*H875,2)</f>
        <v>0</v>
      </c>
      <c r="BL875" s="17" t="s">
        <v>251</v>
      </c>
      <c r="BM875" s="145" t="s">
        <v>1130</v>
      </c>
    </row>
    <row r="876" spans="2:65" s="13" customFormat="1" ht="11.25" x14ac:dyDescent="0.2">
      <c r="B876" s="158"/>
      <c r="D876" s="152" t="s">
        <v>157</v>
      </c>
      <c r="E876" s="159" t="s">
        <v>1</v>
      </c>
      <c r="F876" s="160" t="s">
        <v>194</v>
      </c>
      <c r="H876" s="161">
        <v>7</v>
      </c>
      <c r="I876" s="162"/>
      <c r="L876" s="158"/>
      <c r="M876" s="163"/>
      <c r="T876" s="164"/>
      <c r="AT876" s="159" t="s">
        <v>157</v>
      </c>
      <c r="AU876" s="159" t="s">
        <v>88</v>
      </c>
      <c r="AV876" s="13" t="s">
        <v>88</v>
      </c>
      <c r="AW876" s="13" t="s">
        <v>34</v>
      </c>
      <c r="AX876" s="13" t="s">
        <v>78</v>
      </c>
      <c r="AY876" s="159" t="s">
        <v>147</v>
      </c>
    </row>
    <row r="877" spans="2:65" s="14" customFormat="1" ht="11.25" x14ac:dyDescent="0.2">
      <c r="B877" s="165"/>
      <c r="D877" s="152" t="s">
        <v>157</v>
      </c>
      <c r="E877" s="166" t="s">
        <v>1</v>
      </c>
      <c r="F877" s="167" t="s">
        <v>160</v>
      </c>
      <c r="H877" s="168">
        <v>7</v>
      </c>
      <c r="I877" s="169"/>
      <c r="L877" s="165"/>
      <c r="M877" s="170"/>
      <c r="T877" s="171"/>
      <c r="AT877" s="166" t="s">
        <v>157</v>
      </c>
      <c r="AU877" s="166" t="s">
        <v>88</v>
      </c>
      <c r="AV877" s="14" t="s">
        <v>153</v>
      </c>
      <c r="AW877" s="14" t="s">
        <v>34</v>
      </c>
      <c r="AX877" s="14" t="s">
        <v>86</v>
      </c>
      <c r="AY877" s="166" t="s">
        <v>147</v>
      </c>
    </row>
    <row r="878" spans="2:65" s="1" customFormat="1" ht="44.25" customHeight="1" x14ac:dyDescent="0.2">
      <c r="B878" s="32"/>
      <c r="C878" s="133" t="s">
        <v>1131</v>
      </c>
      <c r="D878" s="133" t="s">
        <v>149</v>
      </c>
      <c r="E878" s="134" t="s">
        <v>1132</v>
      </c>
      <c r="F878" s="135" t="s">
        <v>1133</v>
      </c>
      <c r="G878" s="136" t="s">
        <v>259</v>
      </c>
      <c r="H878" s="137">
        <v>5</v>
      </c>
      <c r="I878" s="138"/>
      <c r="J878" s="139">
        <f>ROUND(I878*H878,2)</f>
        <v>0</v>
      </c>
      <c r="K878" s="140"/>
      <c r="L878" s="32"/>
      <c r="M878" s="141" t="s">
        <v>1</v>
      </c>
      <c r="N878" s="142" t="s">
        <v>43</v>
      </c>
      <c r="P878" s="143">
        <f>O878*H878</f>
        <v>0</v>
      </c>
      <c r="Q878" s="143">
        <v>0</v>
      </c>
      <c r="R878" s="143">
        <f>Q878*H878</f>
        <v>0</v>
      </c>
      <c r="S878" s="143">
        <v>0</v>
      </c>
      <c r="T878" s="144">
        <f>S878*H878</f>
        <v>0</v>
      </c>
      <c r="AR878" s="145" t="s">
        <v>251</v>
      </c>
      <c r="AT878" s="145" t="s">
        <v>149</v>
      </c>
      <c r="AU878" s="145" t="s">
        <v>88</v>
      </c>
      <c r="AY878" s="17" t="s">
        <v>147</v>
      </c>
      <c r="BE878" s="146">
        <f>IF(N878="základní",J878,0)</f>
        <v>0</v>
      </c>
      <c r="BF878" s="146">
        <f>IF(N878="snížená",J878,0)</f>
        <v>0</v>
      </c>
      <c r="BG878" s="146">
        <f>IF(N878="zákl. přenesená",J878,0)</f>
        <v>0</v>
      </c>
      <c r="BH878" s="146">
        <f>IF(N878="sníž. přenesená",J878,0)</f>
        <v>0</v>
      </c>
      <c r="BI878" s="146">
        <f>IF(N878="nulová",J878,0)</f>
        <v>0</v>
      </c>
      <c r="BJ878" s="17" t="s">
        <v>86</v>
      </c>
      <c r="BK878" s="146">
        <f>ROUND(I878*H878,2)</f>
        <v>0</v>
      </c>
      <c r="BL878" s="17" t="s">
        <v>251</v>
      </c>
      <c r="BM878" s="145" t="s">
        <v>1134</v>
      </c>
    </row>
    <row r="879" spans="2:65" s="13" customFormat="1" ht="11.25" x14ac:dyDescent="0.2">
      <c r="B879" s="158"/>
      <c r="D879" s="152" t="s">
        <v>157</v>
      </c>
      <c r="E879" s="159" t="s">
        <v>1</v>
      </c>
      <c r="F879" s="160" t="s">
        <v>1124</v>
      </c>
      <c r="H879" s="161">
        <v>5</v>
      </c>
      <c r="I879" s="162"/>
      <c r="L879" s="158"/>
      <c r="M879" s="163"/>
      <c r="T879" s="164"/>
      <c r="AT879" s="159" t="s">
        <v>157</v>
      </c>
      <c r="AU879" s="159" t="s">
        <v>88</v>
      </c>
      <c r="AV879" s="13" t="s">
        <v>88</v>
      </c>
      <c r="AW879" s="13" t="s">
        <v>34</v>
      </c>
      <c r="AX879" s="13" t="s">
        <v>78</v>
      </c>
      <c r="AY879" s="159" t="s">
        <v>147</v>
      </c>
    </row>
    <row r="880" spans="2:65" s="14" customFormat="1" ht="11.25" x14ac:dyDescent="0.2">
      <c r="B880" s="165"/>
      <c r="D880" s="152" t="s">
        <v>157</v>
      </c>
      <c r="E880" s="166" t="s">
        <v>1</v>
      </c>
      <c r="F880" s="167" t="s">
        <v>160</v>
      </c>
      <c r="H880" s="168">
        <v>5</v>
      </c>
      <c r="I880" s="169"/>
      <c r="L880" s="165"/>
      <c r="M880" s="170"/>
      <c r="T880" s="171"/>
      <c r="AT880" s="166" t="s">
        <v>157</v>
      </c>
      <c r="AU880" s="166" t="s">
        <v>88</v>
      </c>
      <c r="AV880" s="14" t="s">
        <v>153</v>
      </c>
      <c r="AW880" s="14" t="s">
        <v>34</v>
      </c>
      <c r="AX880" s="14" t="s">
        <v>86</v>
      </c>
      <c r="AY880" s="166" t="s">
        <v>147</v>
      </c>
    </row>
    <row r="881" spans="2:65" s="1" customFormat="1" ht="16.5" customHeight="1" x14ac:dyDescent="0.2">
      <c r="B881" s="32"/>
      <c r="C881" s="133" t="s">
        <v>1135</v>
      </c>
      <c r="D881" s="133" t="s">
        <v>149</v>
      </c>
      <c r="E881" s="134" t="s">
        <v>1136</v>
      </c>
      <c r="F881" s="135" t="s">
        <v>1137</v>
      </c>
      <c r="G881" s="136" t="s">
        <v>259</v>
      </c>
      <c r="H881" s="137">
        <v>3</v>
      </c>
      <c r="I881" s="138"/>
      <c r="J881" s="139">
        <f>ROUND(I881*H881,2)</f>
        <v>0</v>
      </c>
      <c r="K881" s="140"/>
      <c r="L881" s="32"/>
      <c r="M881" s="141" t="s">
        <v>1</v>
      </c>
      <c r="N881" s="142" t="s">
        <v>43</v>
      </c>
      <c r="P881" s="143">
        <f>O881*H881</f>
        <v>0</v>
      </c>
      <c r="Q881" s="143">
        <v>0</v>
      </c>
      <c r="R881" s="143">
        <f>Q881*H881</f>
        <v>0</v>
      </c>
      <c r="S881" s="143">
        <v>0</v>
      </c>
      <c r="T881" s="144">
        <f>S881*H881</f>
        <v>0</v>
      </c>
      <c r="AR881" s="145" t="s">
        <v>251</v>
      </c>
      <c r="AT881" s="145" t="s">
        <v>149</v>
      </c>
      <c r="AU881" s="145" t="s">
        <v>88</v>
      </c>
      <c r="AY881" s="17" t="s">
        <v>147</v>
      </c>
      <c r="BE881" s="146">
        <f>IF(N881="základní",J881,0)</f>
        <v>0</v>
      </c>
      <c r="BF881" s="146">
        <f>IF(N881="snížená",J881,0)</f>
        <v>0</v>
      </c>
      <c r="BG881" s="146">
        <f>IF(N881="zákl. přenesená",J881,0)</f>
        <v>0</v>
      </c>
      <c r="BH881" s="146">
        <f>IF(N881="sníž. přenesená",J881,0)</f>
        <v>0</v>
      </c>
      <c r="BI881" s="146">
        <f>IF(N881="nulová",J881,0)</f>
        <v>0</v>
      </c>
      <c r="BJ881" s="17" t="s">
        <v>86</v>
      </c>
      <c r="BK881" s="146">
        <f>ROUND(I881*H881,2)</f>
        <v>0</v>
      </c>
      <c r="BL881" s="17" t="s">
        <v>251</v>
      </c>
      <c r="BM881" s="145" t="s">
        <v>1138</v>
      </c>
    </row>
    <row r="882" spans="2:65" s="13" customFormat="1" ht="11.25" x14ac:dyDescent="0.2">
      <c r="B882" s="158"/>
      <c r="D882" s="152" t="s">
        <v>157</v>
      </c>
      <c r="E882" s="159" t="s">
        <v>1</v>
      </c>
      <c r="F882" s="160" t="s">
        <v>167</v>
      </c>
      <c r="H882" s="161">
        <v>3</v>
      </c>
      <c r="I882" s="162"/>
      <c r="L882" s="158"/>
      <c r="M882" s="163"/>
      <c r="T882" s="164"/>
      <c r="AT882" s="159" t="s">
        <v>157</v>
      </c>
      <c r="AU882" s="159" t="s">
        <v>88</v>
      </c>
      <c r="AV882" s="13" t="s">
        <v>88</v>
      </c>
      <c r="AW882" s="13" t="s">
        <v>34</v>
      </c>
      <c r="AX882" s="13" t="s">
        <v>78</v>
      </c>
      <c r="AY882" s="159" t="s">
        <v>147</v>
      </c>
    </row>
    <row r="883" spans="2:65" s="14" customFormat="1" ht="11.25" x14ac:dyDescent="0.2">
      <c r="B883" s="165"/>
      <c r="D883" s="152" t="s">
        <v>157</v>
      </c>
      <c r="E883" s="166" t="s">
        <v>1</v>
      </c>
      <c r="F883" s="167" t="s">
        <v>160</v>
      </c>
      <c r="H883" s="168">
        <v>3</v>
      </c>
      <c r="I883" s="169"/>
      <c r="L883" s="165"/>
      <c r="M883" s="170"/>
      <c r="T883" s="171"/>
      <c r="AT883" s="166" t="s">
        <v>157</v>
      </c>
      <c r="AU883" s="166" t="s">
        <v>88</v>
      </c>
      <c r="AV883" s="14" t="s">
        <v>153</v>
      </c>
      <c r="AW883" s="14" t="s">
        <v>34</v>
      </c>
      <c r="AX883" s="14" t="s">
        <v>86</v>
      </c>
      <c r="AY883" s="166" t="s">
        <v>147</v>
      </c>
    </row>
    <row r="884" spans="2:65" s="1" customFormat="1" ht="16.5" customHeight="1" x14ac:dyDescent="0.2">
      <c r="B884" s="32"/>
      <c r="C884" s="133" t="s">
        <v>1139</v>
      </c>
      <c r="D884" s="133" t="s">
        <v>149</v>
      </c>
      <c r="E884" s="134" t="s">
        <v>1140</v>
      </c>
      <c r="F884" s="135" t="s">
        <v>1141</v>
      </c>
      <c r="G884" s="136" t="s">
        <v>259</v>
      </c>
      <c r="H884" s="137">
        <v>6</v>
      </c>
      <c r="I884" s="138"/>
      <c r="J884" s="139">
        <f>ROUND(I884*H884,2)</f>
        <v>0</v>
      </c>
      <c r="K884" s="140"/>
      <c r="L884" s="32"/>
      <c r="M884" s="141" t="s">
        <v>1</v>
      </c>
      <c r="N884" s="142" t="s">
        <v>43</v>
      </c>
      <c r="P884" s="143">
        <f>O884*H884</f>
        <v>0</v>
      </c>
      <c r="Q884" s="143">
        <v>0</v>
      </c>
      <c r="R884" s="143">
        <f>Q884*H884</f>
        <v>0</v>
      </c>
      <c r="S884" s="143">
        <v>0</v>
      </c>
      <c r="T884" s="144">
        <f>S884*H884</f>
        <v>0</v>
      </c>
      <c r="AR884" s="145" t="s">
        <v>251</v>
      </c>
      <c r="AT884" s="145" t="s">
        <v>149</v>
      </c>
      <c r="AU884" s="145" t="s">
        <v>88</v>
      </c>
      <c r="AY884" s="17" t="s">
        <v>147</v>
      </c>
      <c r="BE884" s="146">
        <f>IF(N884="základní",J884,0)</f>
        <v>0</v>
      </c>
      <c r="BF884" s="146">
        <f>IF(N884="snížená",J884,0)</f>
        <v>0</v>
      </c>
      <c r="BG884" s="146">
        <f>IF(N884="zákl. přenesená",J884,0)</f>
        <v>0</v>
      </c>
      <c r="BH884" s="146">
        <f>IF(N884="sníž. přenesená",J884,0)</f>
        <v>0</v>
      </c>
      <c r="BI884" s="146">
        <f>IF(N884="nulová",J884,0)</f>
        <v>0</v>
      </c>
      <c r="BJ884" s="17" t="s">
        <v>86</v>
      </c>
      <c r="BK884" s="146">
        <f>ROUND(I884*H884,2)</f>
        <v>0</v>
      </c>
      <c r="BL884" s="17" t="s">
        <v>251</v>
      </c>
      <c r="BM884" s="145" t="s">
        <v>1142</v>
      </c>
    </row>
    <row r="885" spans="2:65" s="13" customFormat="1" ht="11.25" x14ac:dyDescent="0.2">
      <c r="B885" s="158"/>
      <c r="D885" s="152" t="s">
        <v>157</v>
      </c>
      <c r="E885" s="159" t="s">
        <v>1</v>
      </c>
      <c r="F885" s="160" t="s">
        <v>187</v>
      </c>
      <c r="H885" s="161">
        <v>6</v>
      </c>
      <c r="I885" s="162"/>
      <c r="L885" s="158"/>
      <c r="M885" s="163"/>
      <c r="T885" s="164"/>
      <c r="AT885" s="159" t="s">
        <v>157</v>
      </c>
      <c r="AU885" s="159" t="s">
        <v>88</v>
      </c>
      <c r="AV885" s="13" t="s">
        <v>88</v>
      </c>
      <c r="AW885" s="13" t="s">
        <v>34</v>
      </c>
      <c r="AX885" s="13" t="s">
        <v>86</v>
      </c>
      <c r="AY885" s="159" t="s">
        <v>147</v>
      </c>
    </row>
    <row r="886" spans="2:65" s="1" customFormat="1" ht="24.2" customHeight="1" x14ac:dyDescent="0.2">
      <c r="B886" s="32"/>
      <c r="C886" s="133" t="s">
        <v>1143</v>
      </c>
      <c r="D886" s="133" t="s">
        <v>149</v>
      </c>
      <c r="E886" s="134" t="s">
        <v>1144</v>
      </c>
      <c r="F886" s="135" t="s">
        <v>1145</v>
      </c>
      <c r="G886" s="136" t="s">
        <v>855</v>
      </c>
      <c r="H886" s="183"/>
      <c r="I886" s="138"/>
      <c r="J886" s="139">
        <f>ROUND(I886*H886,2)</f>
        <v>0</v>
      </c>
      <c r="K886" s="140"/>
      <c r="L886" s="32"/>
      <c r="M886" s="141" t="s">
        <v>1</v>
      </c>
      <c r="N886" s="142" t="s">
        <v>43</v>
      </c>
      <c r="P886" s="143">
        <f>O886*H886</f>
        <v>0</v>
      </c>
      <c r="Q886" s="143">
        <v>0</v>
      </c>
      <c r="R886" s="143">
        <f>Q886*H886</f>
        <v>0</v>
      </c>
      <c r="S886" s="143">
        <v>0</v>
      </c>
      <c r="T886" s="144">
        <f>S886*H886</f>
        <v>0</v>
      </c>
      <c r="AR886" s="145" t="s">
        <v>251</v>
      </c>
      <c r="AT886" s="145" t="s">
        <v>149</v>
      </c>
      <c r="AU886" s="145" t="s">
        <v>88</v>
      </c>
      <c r="AY886" s="17" t="s">
        <v>147</v>
      </c>
      <c r="BE886" s="146">
        <f>IF(N886="základní",J886,0)</f>
        <v>0</v>
      </c>
      <c r="BF886" s="146">
        <f>IF(N886="snížená",J886,0)</f>
        <v>0</v>
      </c>
      <c r="BG886" s="146">
        <f>IF(N886="zákl. přenesená",J886,0)</f>
        <v>0</v>
      </c>
      <c r="BH886" s="146">
        <f>IF(N886="sníž. přenesená",J886,0)</f>
        <v>0</v>
      </c>
      <c r="BI886" s="146">
        <f>IF(N886="nulová",J886,0)</f>
        <v>0</v>
      </c>
      <c r="BJ886" s="17" t="s">
        <v>86</v>
      </c>
      <c r="BK886" s="146">
        <f>ROUND(I886*H886,2)</f>
        <v>0</v>
      </c>
      <c r="BL886" s="17" t="s">
        <v>251</v>
      </c>
      <c r="BM886" s="145" t="s">
        <v>1146</v>
      </c>
    </row>
    <row r="887" spans="2:65" s="1" customFormat="1" ht="11.25" x14ac:dyDescent="0.2">
      <c r="B887" s="32"/>
      <c r="D887" s="147" t="s">
        <v>155</v>
      </c>
      <c r="F887" s="148" t="s">
        <v>1147</v>
      </c>
      <c r="I887" s="149"/>
      <c r="L887" s="32"/>
      <c r="M887" s="150"/>
      <c r="T887" s="56"/>
      <c r="AT887" s="17" t="s">
        <v>155</v>
      </c>
      <c r="AU887" s="17" t="s">
        <v>88</v>
      </c>
    </row>
    <row r="888" spans="2:65" s="1" customFormat="1" ht="24.2" customHeight="1" x14ac:dyDescent="0.2">
      <c r="B888" s="32"/>
      <c r="C888" s="133" t="s">
        <v>1148</v>
      </c>
      <c r="D888" s="133" t="s">
        <v>149</v>
      </c>
      <c r="E888" s="134" t="s">
        <v>1149</v>
      </c>
      <c r="F888" s="135" t="s">
        <v>1150</v>
      </c>
      <c r="G888" s="136" t="s">
        <v>855</v>
      </c>
      <c r="H888" s="183"/>
      <c r="I888" s="138"/>
      <c r="J888" s="139">
        <f>ROUND(I888*H888,2)</f>
        <v>0</v>
      </c>
      <c r="K888" s="140"/>
      <c r="L888" s="32"/>
      <c r="M888" s="141" t="s">
        <v>1</v>
      </c>
      <c r="N888" s="142" t="s">
        <v>43</v>
      </c>
      <c r="P888" s="143">
        <f>O888*H888</f>
        <v>0</v>
      </c>
      <c r="Q888" s="143">
        <v>0</v>
      </c>
      <c r="R888" s="143">
        <f>Q888*H888</f>
        <v>0</v>
      </c>
      <c r="S888" s="143">
        <v>0</v>
      </c>
      <c r="T888" s="144">
        <f>S888*H888</f>
        <v>0</v>
      </c>
      <c r="AR888" s="145" t="s">
        <v>251</v>
      </c>
      <c r="AT888" s="145" t="s">
        <v>149</v>
      </c>
      <c r="AU888" s="145" t="s">
        <v>88</v>
      </c>
      <c r="AY888" s="17" t="s">
        <v>147</v>
      </c>
      <c r="BE888" s="146">
        <f>IF(N888="základní",J888,0)</f>
        <v>0</v>
      </c>
      <c r="BF888" s="146">
        <f>IF(N888="snížená",J888,0)</f>
        <v>0</v>
      </c>
      <c r="BG888" s="146">
        <f>IF(N888="zákl. přenesená",J888,0)</f>
        <v>0</v>
      </c>
      <c r="BH888" s="146">
        <f>IF(N888="sníž. přenesená",J888,0)</f>
        <v>0</v>
      </c>
      <c r="BI888" s="146">
        <f>IF(N888="nulová",J888,0)</f>
        <v>0</v>
      </c>
      <c r="BJ888" s="17" t="s">
        <v>86</v>
      </c>
      <c r="BK888" s="146">
        <f>ROUND(I888*H888,2)</f>
        <v>0</v>
      </c>
      <c r="BL888" s="17" t="s">
        <v>251</v>
      </c>
      <c r="BM888" s="145" t="s">
        <v>1151</v>
      </c>
    </row>
    <row r="889" spans="2:65" s="1" customFormat="1" ht="16.5" customHeight="1" x14ac:dyDescent="0.2">
      <c r="B889" s="32"/>
      <c r="C889" s="133" t="s">
        <v>1152</v>
      </c>
      <c r="D889" s="133" t="s">
        <v>149</v>
      </c>
      <c r="E889" s="134" t="s">
        <v>1153</v>
      </c>
      <c r="F889" s="135" t="s">
        <v>1154</v>
      </c>
      <c r="G889" s="136" t="s">
        <v>855</v>
      </c>
      <c r="H889" s="183"/>
      <c r="I889" s="138"/>
      <c r="J889" s="139">
        <f>ROUND(I889*H889,2)</f>
        <v>0</v>
      </c>
      <c r="K889" s="140"/>
      <c r="L889" s="32"/>
      <c r="M889" s="141" t="s">
        <v>1</v>
      </c>
      <c r="N889" s="142" t="s">
        <v>43</v>
      </c>
      <c r="P889" s="143">
        <f>O889*H889</f>
        <v>0</v>
      </c>
      <c r="Q889" s="143">
        <v>0</v>
      </c>
      <c r="R889" s="143">
        <f>Q889*H889</f>
        <v>0</v>
      </c>
      <c r="S889" s="143">
        <v>0</v>
      </c>
      <c r="T889" s="144">
        <f>S889*H889</f>
        <v>0</v>
      </c>
      <c r="AR889" s="145" t="s">
        <v>251</v>
      </c>
      <c r="AT889" s="145" t="s">
        <v>149</v>
      </c>
      <c r="AU889" s="145" t="s">
        <v>88</v>
      </c>
      <c r="AY889" s="17" t="s">
        <v>147</v>
      </c>
      <c r="BE889" s="146">
        <f>IF(N889="základní",J889,0)</f>
        <v>0</v>
      </c>
      <c r="BF889" s="146">
        <f>IF(N889="snížená",J889,0)</f>
        <v>0</v>
      </c>
      <c r="BG889" s="146">
        <f>IF(N889="zákl. přenesená",J889,0)</f>
        <v>0</v>
      </c>
      <c r="BH889" s="146">
        <f>IF(N889="sníž. přenesená",J889,0)</f>
        <v>0</v>
      </c>
      <c r="BI889" s="146">
        <f>IF(N889="nulová",J889,0)</f>
        <v>0</v>
      </c>
      <c r="BJ889" s="17" t="s">
        <v>86</v>
      </c>
      <c r="BK889" s="146">
        <f>ROUND(I889*H889,2)</f>
        <v>0</v>
      </c>
      <c r="BL889" s="17" t="s">
        <v>251</v>
      </c>
      <c r="BM889" s="145" t="s">
        <v>1155</v>
      </c>
    </row>
    <row r="890" spans="2:65" s="11" customFormat="1" ht="22.9" customHeight="1" x14ac:dyDescent="0.2">
      <c r="B890" s="121"/>
      <c r="D890" s="122" t="s">
        <v>77</v>
      </c>
      <c r="E890" s="131" t="s">
        <v>1156</v>
      </c>
      <c r="F890" s="131" t="s">
        <v>1157</v>
      </c>
      <c r="I890" s="124"/>
      <c r="J890" s="132">
        <f>BK890</f>
        <v>0</v>
      </c>
      <c r="L890" s="121"/>
      <c r="M890" s="126"/>
      <c r="P890" s="127">
        <f>SUM(P891:P925)</f>
        <v>0</v>
      </c>
      <c r="R890" s="127">
        <f>SUM(R891:R925)</f>
        <v>9.0544000000000013E-2</v>
      </c>
      <c r="T890" s="128">
        <f>SUM(T891:T925)</f>
        <v>0</v>
      </c>
      <c r="AR890" s="122" t="s">
        <v>88</v>
      </c>
      <c r="AT890" s="129" t="s">
        <v>77</v>
      </c>
      <c r="AU890" s="129" t="s">
        <v>86</v>
      </c>
      <c r="AY890" s="122" t="s">
        <v>147</v>
      </c>
      <c r="BK890" s="130">
        <f>SUM(BK891:BK925)</f>
        <v>0</v>
      </c>
    </row>
    <row r="891" spans="2:65" s="1" customFormat="1" ht="24.2" customHeight="1" x14ac:dyDescent="0.2">
      <c r="B891" s="32"/>
      <c r="C891" s="133" t="s">
        <v>1158</v>
      </c>
      <c r="D891" s="133" t="s">
        <v>149</v>
      </c>
      <c r="E891" s="134" t="s">
        <v>1159</v>
      </c>
      <c r="F891" s="135" t="s">
        <v>1160</v>
      </c>
      <c r="G891" s="136" t="s">
        <v>259</v>
      </c>
      <c r="H891" s="137">
        <v>2</v>
      </c>
      <c r="I891" s="138"/>
      <c r="J891" s="139">
        <f>ROUND(I891*H891,2)</f>
        <v>0</v>
      </c>
      <c r="K891" s="140"/>
      <c r="L891" s="32"/>
      <c r="M891" s="141" t="s">
        <v>1</v>
      </c>
      <c r="N891" s="142" t="s">
        <v>43</v>
      </c>
      <c r="P891" s="143">
        <f>O891*H891</f>
        <v>0</v>
      </c>
      <c r="Q891" s="143">
        <v>0</v>
      </c>
      <c r="R891" s="143">
        <f>Q891*H891</f>
        <v>0</v>
      </c>
      <c r="S891" s="143">
        <v>0</v>
      </c>
      <c r="T891" s="144">
        <f>S891*H891</f>
        <v>0</v>
      </c>
      <c r="AR891" s="145" t="s">
        <v>251</v>
      </c>
      <c r="AT891" s="145" t="s">
        <v>149</v>
      </c>
      <c r="AU891" s="145" t="s">
        <v>88</v>
      </c>
      <c r="AY891" s="17" t="s">
        <v>147</v>
      </c>
      <c r="BE891" s="146">
        <f>IF(N891="základní",J891,0)</f>
        <v>0</v>
      </c>
      <c r="BF891" s="146">
        <f>IF(N891="snížená",J891,0)</f>
        <v>0</v>
      </c>
      <c r="BG891" s="146">
        <f>IF(N891="zákl. přenesená",J891,0)</f>
        <v>0</v>
      </c>
      <c r="BH891" s="146">
        <f>IF(N891="sníž. přenesená",J891,0)</f>
        <v>0</v>
      </c>
      <c r="BI891" s="146">
        <f>IF(N891="nulová",J891,0)</f>
        <v>0</v>
      </c>
      <c r="BJ891" s="17" t="s">
        <v>86</v>
      </c>
      <c r="BK891" s="146">
        <f>ROUND(I891*H891,2)</f>
        <v>0</v>
      </c>
      <c r="BL891" s="17" t="s">
        <v>251</v>
      </c>
      <c r="BM891" s="145" t="s">
        <v>1161</v>
      </c>
    </row>
    <row r="892" spans="2:65" s="1" customFormat="1" ht="11.25" x14ac:dyDescent="0.2">
      <c r="B892" s="32"/>
      <c r="D892" s="147" t="s">
        <v>155</v>
      </c>
      <c r="F892" s="148" t="s">
        <v>1162</v>
      </c>
      <c r="I892" s="149"/>
      <c r="L892" s="32"/>
      <c r="M892" s="150"/>
      <c r="T892" s="56"/>
      <c r="AT892" s="17" t="s">
        <v>155</v>
      </c>
      <c r="AU892" s="17" t="s">
        <v>88</v>
      </c>
    </row>
    <row r="893" spans="2:65" s="12" customFormat="1" ht="11.25" x14ac:dyDescent="0.2">
      <c r="B893" s="151"/>
      <c r="D893" s="152" t="s">
        <v>157</v>
      </c>
      <c r="E893" s="153" t="s">
        <v>1</v>
      </c>
      <c r="F893" s="154" t="s">
        <v>1163</v>
      </c>
      <c r="H893" s="153" t="s">
        <v>1</v>
      </c>
      <c r="I893" s="155"/>
      <c r="L893" s="151"/>
      <c r="M893" s="156"/>
      <c r="T893" s="157"/>
      <c r="AT893" s="153" t="s">
        <v>157</v>
      </c>
      <c r="AU893" s="153" t="s">
        <v>88</v>
      </c>
      <c r="AV893" s="12" t="s">
        <v>86</v>
      </c>
      <c r="AW893" s="12" t="s">
        <v>34</v>
      </c>
      <c r="AX893" s="12" t="s">
        <v>78</v>
      </c>
      <c r="AY893" s="153" t="s">
        <v>147</v>
      </c>
    </row>
    <row r="894" spans="2:65" s="13" customFormat="1" ht="11.25" x14ac:dyDescent="0.2">
      <c r="B894" s="158"/>
      <c r="D894" s="152" t="s">
        <v>157</v>
      </c>
      <c r="E894" s="159" t="s">
        <v>1</v>
      </c>
      <c r="F894" s="160" t="s">
        <v>88</v>
      </c>
      <c r="H894" s="161">
        <v>2</v>
      </c>
      <c r="I894" s="162"/>
      <c r="L894" s="158"/>
      <c r="M894" s="163"/>
      <c r="T894" s="164"/>
      <c r="AT894" s="159" t="s">
        <v>157</v>
      </c>
      <c r="AU894" s="159" t="s">
        <v>88</v>
      </c>
      <c r="AV894" s="13" t="s">
        <v>88</v>
      </c>
      <c r="AW894" s="13" t="s">
        <v>34</v>
      </c>
      <c r="AX894" s="13" t="s">
        <v>78</v>
      </c>
      <c r="AY894" s="159" t="s">
        <v>147</v>
      </c>
    </row>
    <row r="895" spans="2:65" s="14" customFormat="1" ht="11.25" x14ac:dyDescent="0.2">
      <c r="B895" s="165"/>
      <c r="D895" s="152" t="s">
        <v>157</v>
      </c>
      <c r="E895" s="166" t="s">
        <v>1</v>
      </c>
      <c r="F895" s="167" t="s">
        <v>160</v>
      </c>
      <c r="H895" s="168">
        <v>2</v>
      </c>
      <c r="I895" s="169"/>
      <c r="L895" s="165"/>
      <c r="M895" s="170"/>
      <c r="T895" s="171"/>
      <c r="AT895" s="166" t="s">
        <v>157</v>
      </c>
      <c r="AU895" s="166" t="s">
        <v>88</v>
      </c>
      <c r="AV895" s="14" t="s">
        <v>153</v>
      </c>
      <c r="AW895" s="14" t="s">
        <v>34</v>
      </c>
      <c r="AX895" s="14" t="s">
        <v>86</v>
      </c>
      <c r="AY895" s="166" t="s">
        <v>147</v>
      </c>
    </row>
    <row r="896" spans="2:65" s="1" customFormat="1" ht="24.2" customHeight="1" x14ac:dyDescent="0.2">
      <c r="B896" s="32"/>
      <c r="C896" s="172" t="s">
        <v>1164</v>
      </c>
      <c r="D896" s="172" t="s">
        <v>392</v>
      </c>
      <c r="E896" s="173" t="s">
        <v>1165</v>
      </c>
      <c r="F896" s="174" t="s">
        <v>1166</v>
      </c>
      <c r="G896" s="175" t="s">
        <v>259</v>
      </c>
      <c r="H896" s="176">
        <v>2</v>
      </c>
      <c r="I896" s="177"/>
      <c r="J896" s="178">
        <f>ROUND(I896*H896,2)</f>
        <v>0</v>
      </c>
      <c r="K896" s="179"/>
      <c r="L896" s="180"/>
      <c r="M896" s="181" t="s">
        <v>1</v>
      </c>
      <c r="N896" s="182" t="s">
        <v>43</v>
      </c>
      <c r="P896" s="143">
        <f>O896*H896</f>
        <v>0</v>
      </c>
      <c r="Q896" s="143">
        <v>3.3E-3</v>
      </c>
      <c r="R896" s="143">
        <f>Q896*H896</f>
        <v>6.6E-3</v>
      </c>
      <c r="S896" s="143">
        <v>0</v>
      </c>
      <c r="T896" s="144">
        <f>S896*H896</f>
        <v>0</v>
      </c>
      <c r="AR896" s="145" t="s">
        <v>361</v>
      </c>
      <c r="AT896" s="145" t="s">
        <v>392</v>
      </c>
      <c r="AU896" s="145" t="s">
        <v>88</v>
      </c>
      <c r="AY896" s="17" t="s">
        <v>147</v>
      </c>
      <c r="BE896" s="146">
        <f>IF(N896="základní",J896,0)</f>
        <v>0</v>
      </c>
      <c r="BF896" s="146">
        <f>IF(N896="snížená",J896,0)</f>
        <v>0</v>
      </c>
      <c r="BG896" s="146">
        <f>IF(N896="zákl. přenesená",J896,0)</f>
        <v>0</v>
      </c>
      <c r="BH896" s="146">
        <f>IF(N896="sníž. přenesená",J896,0)</f>
        <v>0</v>
      </c>
      <c r="BI896" s="146">
        <f>IF(N896="nulová",J896,0)</f>
        <v>0</v>
      </c>
      <c r="BJ896" s="17" t="s">
        <v>86</v>
      </c>
      <c r="BK896" s="146">
        <f>ROUND(I896*H896,2)</f>
        <v>0</v>
      </c>
      <c r="BL896" s="17" t="s">
        <v>251</v>
      </c>
      <c r="BM896" s="145" t="s">
        <v>1167</v>
      </c>
    </row>
    <row r="897" spans="2:65" s="1" customFormat="1" ht="24.2" customHeight="1" x14ac:dyDescent="0.2">
      <c r="B897" s="32"/>
      <c r="C897" s="133" t="s">
        <v>1168</v>
      </c>
      <c r="D897" s="133" t="s">
        <v>149</v>
      </c>
      <c r="E897" s="134" t="s">
        <v>1169</v>
      </c>
      <c r="F897" s="135" t="s">
        <v>1170</v>
      </c>
      <c r="G897" s="136" t="s">
        <v>259</v>
      </c>
      <c r="H897" s="137">
        <v>1</v>
      </c>
      <c r="I897" s="138"/>
      <c r="J897" s="139">
        <f>ROUND(I897*H897,2)</f>
        <v>0</v>
      </c>
      <c r="K897" s="140"/>
      <c r="L897" s="32"/>
      <c r="M897" s="141" t="s">
        <v>1</v>
      </c>
      <c r="N897" s="142" t="s">
        <v>43</v>
      </c>
      <c r="P897" s="143">
        <f>O897*H897</f>
        <v>0</v>
      </c>
      <c r="Q897" s="143">
        <v>0</v>
      </c>
      <c r="R897" s="143">
        <f>Q897*H897</f>
        <v>0</v>
      </c>
      <c r="S897" s="143">
        <v>0</v>
      </c>
      <c r="T897" s="144">
        <f>S897*H897</f>
        <v>0</v>
      </c>
      <c r="AR897" s="145" t="s">
        <v>251</v>
      </c>
      <c r="AT897" s="145" t="s">
        <v>149</v>
      </c>
      <c r="AU897" s="145" t="s">
        <v>88</v>
      </c>
      <c r="AY897" s="17" t="s">
        <v>147</v>
      </c>
      <c r="BE897" s="146">
        <f>IF(N897="základní",J897,0)</f>
        <v>0</v>
      </c>
      <c r="BF897" s="146">
        <f>IF(N897="snížená",J897,0)</f>
        <v>0</v>
      </c>
      <c r="BG897" s="146">
        <f>IF(N897="zákl. přenesená",J897,0)</f>
        <v>0</v>
      </c>
      <c r="BH897" s="146">
        <f>IF(N897="sníž. přenesená",J897,0)</f>
        <v>0</v>
      </c>
      <c r="BI897" s="146">
        <f>IF(N897="nulová",J897,0)</f>
        <v>0</v>
      </c>
      <c r="BJ897" s="17" t="s">
        <v>86</v>
      </c>
      <c r="BK897" s="146">
        <f>ROUND(I897*H897,2)</f>
        <v>0</v>
      </c>
      <c r="BL897" s="17" t="s">
        <v>251</v>
      </c>
      <c r="BM897" s="145" t="s">
        <v>1171</v>
      </c>
    </row>
    <row r="898" spans="2:65" s="1" customFormat="1" ht="11.25" x14ac:dyDescent="0.2">
      <c r="B898" s="32"/>
      <c r="D898" s="147" t="s">
        <v>155</v>
      </c>
      <c r="F898" s="148" t="s">
        <v>1172</v>
      </c>
      <c r="I898" s="149"/>
      <c r="L898" s="32"/>
      <c r="M898" s="150"/>
      <c r="T898" s="56"/>
      <c r="AT898" s="17" t="s">
        <v>155</v>
      </c>
      <c r="AU898" s="17" t="s">
        <v>88</v>
      </c>
    </row>
    <row r="899" spans="2:65" s="13" customFormat="1" ht="11.25" x14ac:dyDescent="0.2">
      <c r="B899" s="158"/>
      <c r="D899" s="152" t="s">
        <v>157</v>
      </c>
      <c r="E899" s="159" t="s">
        <v>1</v>
      </c>
      <c r="F899" s="160" t="s">
        <v>86</v>
      </c>
      <c r="H899" s="161">
        <v>1</v>
      </c>
      <c r="I899" s="162"/>
      <c r="L899" s="158"/>
      <c r="M899" s="163"/>
      <c r="T899" s="164"/>
      <c r="AT899" s="159" t="s">
        <v>157</v>
      </c>
      <c r="AU899" s="159" t="s">
        <v>88</v>
      </c>
      <c r="AV899" s="13" t="s">
        <v>88</v>
      </c>
      <c r="AW899" s="13" t="s">
        <v>34</v>
      </c>
      <c r="AX899" s="13" t="s">
        <v>78</v>
      </c>
      <c r="AY899" s="159" t="s">
        <v>147</v>
      </c>
    </row>
    <row r="900" spans="2:65" s="14" customFormat="1" ht="11.25" x14ac:dyDescent="0.2">
      <c r="B900" s="165"/>
      <c r="D900" s="152" t="s">
        <v>157</v>
      </c>
      <c r="E900" s="166" t="s">
        <v>1</v>
      </c>
      <c r="F900" s="167" t="s">
        <v>160</v>
      </c>
      <c r="H900" s="168">
        <v>1</v>
      </c>
      <c r="I900" s="169"/>
      <c r="L900" s="165"/>
      <c r="M900" s="170"/>
      <c r="T900" s="171"/>
      <c r="AT900" s="166" t="s">
        <v>157</v>
      </c>
      <c r="AU900" s="166" t="s">
        <v>88</v>
      </c>
      <c r="AV900" s="14" t="s">
        <v>153</v>
      </c>
      <c r="AW900" s="14" t="s">
        <v>34</v>
      </c>
      <c r="AX900" s="14" t="s">
        <v>86</v>
      </c>
      <c r="AY900" s="166" t="s">
        <v>147</v>
      </c>
    </row>
    <row r="901" spans="2:65" s="1" customFormat="1" ht="24.2" customHeight="1" x14ac:dyDescent="0.2">
      <c r="B901" s="32"/>
      <c r="C901" s="133" t="s">
        <v>1173</v>
      </c>
      <c r="D901" s="133" t="s">
        <v>149</v>
      </c>
      <c r="E901" s="134" t="s">
        <v>1174</v>
      </c>
      <c r="F901" s="135" t="s">
        <v>1175</v>
      </c>
      <c r="G901" s="136" t="s">
        <v>259</v>
      </c>
      <c r="H901" s="137">
        <v>1</v>
      </c>
      <c r="I901" s="138"/>
      <c r="J901" s="139">
        <f>ROUND(I901*H901,2)</f>
        <v>0</v>
      </c>
      <c r="K901" s="140"/>
      <c r="L901" s="32"/>
      <c r="M901" s="141" t="s">
        <v>1</v>
      </c>
      <c r="N901" s="142" t="s">
        <v>43</v>
      </c>
      <c r="P901" s="143">
        <f>O901*H901</f>
        <v>0</v>
      </c>
      <c r="Q901" s="143">
        <v>0</v>
      </c>
      <c r="R901" s="143">
        <f>Q901*H901</f>
        <v>0</v>
      </c>
      <c r="S901" s="143">
        <v>0</v>
      </c>
      <c r="T901" s="144">
        <f>S901*H901</f>
        <v>0</v>
      </c>
      <c r="AR901" s="145" t="s">
        <v>251</v>
      </c>
      <c r="AT901" s="145" t="s">
        <v>149</v>
      </c>
      <c r="AU901" s="145" t="s">
        <v>88</v>
      </c>
      <c r="AY901" s="17" t="s">
        <v>147</v>
      </c>
      <c r="BE901" s="146">
        <f>IF(N901="základní",J901,0)</f>
        <v>0</v>
      </c>
      <c r="BF901" s="146">
        <f>IF(N901="snížená",J901,0)</f>
        <v>0</v>
      </c>
      <c r="BG901" s="146">
        <f>IF(N901="zákl. přenesená",J901,0)</f>
        <v>0</v>
      </c>
      <c r="BH901" s="146">
        <f>IF(N901="sníž. přenesená",J901,0)</f>
        <v>0</v>
      </c>
      <c r="BI901" s="146">
        <f>IF(N901="nulová",J901,0)</f>
        <v>0</v>
      </c>
      <c r="BJ901" s="17" t="s">
        <v>86</v>
      </c>
      <c r="BK901" s="146">
        <f>ROUND(I901*H901,2)</f>
        <v>0</v>
      </c>
      <c r="BL901" s="17" t="s">
        <v>251</v>
      </c>
      <c r="BM901" s="145" t="s">
        <v>1176</v>
      </c>
    </row>
    <row r="902" spans="2:65" s="1" customFormat="1" ht="11.25" x14ac:dyDescent="0.2">
      <c r="B902" s="32"/>
      <c r="D902" s="147" t="s">
        <v>155</v>
      </c>
      <c r="F902" s="148" t="s">
        <v>1177</v>
      </c>
      <c r="I902" s="149"/>
      <c r="L902" s="32"/>
      <c r="M902" s="150"/>
      <c r="T902" s="56"/>
      <c r="AT902" s="17" t="s">
        <v>155</v>
      </c>
      <c r="AU902" s="17" t="s">
        <v>88</v>
      </c>
    </row>
    <row r="903" spans="2:65" s="13" customFormat="1" ht="11.25" x14ac:dyDescent="0.2">
      <c r="B903" s="158"/>
      <c r="D903" s="152" t="s">
        <v>157</v>
      </c>
      <c r="E903" s="159" t="s">
        <v>1</v>
      </c>
      <c r="F903" s="160" t="s">
        <v>86</v>
      </c>
      <c r="H903" s="161">
        <v>1</v>
      </c>
      <c r="I903" s="162"/>
      <c r="L903" s="158"/>
      <c r="M903" s="163"/>
      <c r="T903" s="164"/>
      <c r="AT903" s="159" t="s">
        <v>157</v>
      </c>
      <c r="AU903" s="159" t="s">
        <v>88</v>
      </c>
      <c r="AV903" s="13" t="s">
        <v>88</v>
      </c>
      <c r="AW903" s="13" t="s">
        <v>34</v>
      </c>
      <c r="AX903" s="13" t="s">
        <v>78</v>
      </c>
      <c r="AY903" s="159" t="s">
        <v>147</v>
      </c>
    </row>
    <row r="904" spans="2:65" s="14" customFormat="1" ht="11.25" x14ac:dyDescent="0.2">
      <c r="B904" s="165"/>
      <c r="D904" s="152" t="s">
        <v>157</v>
      </c>
      <c r="E904" s="166" t="s">
        <v>1</v>
      </c>
      <c r="F904" s="167" t="s">
        <v>160</v>
      </c>
      <c r="H904" s="168">
        <v>1</v>
      </c>
      <c r="I904" s="169"/>
      <c r="L904" s="165"/>
      <c r="M904" s="170"/>
      <c r="T904" s="171"/>
      <c r="AT904" s="166" t="s">
        <v>157</v>
      </c>
      <c r="AU904" s="166" t="s">
        <v>88</v>
      </c>
      <c r="AV904" s="14" t="s">
        <v>153</v>
      </c>
      <c r="AW904" s="14" t="s">
        <v>34</v>
      </c>
      <c r="AX904" s="14" t="s">
        <v>86</v>
      </c>
      <c r="AY904" s="166" t="s">
        <v>147</v>
      </c>
    </row>
    <row r="905" spans="2:65" s="1" customFormat="1" ht="21.75" customHeight="1" x14ac:dyDescent="0.2">
      <c r="B905" s="32"/>
      <c r="C905" s="172" t="s">
        <v>1178</v>
      </c>
      <c r="D905" s="172" t="s">
        <v>392</v>
      </c>
      <c r="E905" s="173" t="s">
        <v>1179</v>
      </c>
      <c r="F905" s="174" t="s">
        <v>1180</v>
      </c>
      <c r="G905" s="175" t="s">
        <v>259</v>
      </c>
      <c r="H905" s="176">
        <v>1</v>
      </c>
      <c r="I905" s="177"/>
      <c r="J905" s="178">
        <f>ROUND(I905*H905,2)</f>
        <v>0</v>
      </c>
      <c r="K905" s="179"/>
      <c r="L905" s="180"/>
      <c r="M905" s="181" t="s">
        <v>1</v>
      </c>
      <c r="N905" s="182" t="s">
        <v>43</v>
      </c>
      <c r="P905" s="143">
        <f>O905*H905</f>
        <v>0</v>
      </c>
      <c r="Q905" s="143">
        <v>2.9000000000000001E-2</v>
      </c>
      <c r="R905" s="143">
        <f>Q905*H905</f>
        <v>2.9000000000000001E-2</v>
      </c>
      <c r="S905" s="143">
        <v>0</v>
      </c>
      <c r="T905" s="144">
        <f>S905*H905</f>
        <v>0</v>
      </c>
      <c r="AR905" s="145" t="s">
        <v>361</v>
      </c>
      <c r="AT905" s="145" t="s">
        <v>392</v>
      </c>
      <c r="AU905" s="145" t="s">
        <v>88</v>
      </c>
      <c r="AY905" s="17" t="s">
        <v>147</v>
      </c>
      <c r="BE905" s="146">
        <f>IF(N905="základní",J905,0)</f>
        <v>0</v>
      </c>
      <c r="BF905" s="146">
        <f>IF(N905="snížená",J905,0)</f>
        <v>0</v>
      </c>
      <c r="BG905" s="146">
        <f>IF(N905="zákl. přenesená",J905,0)</f>
        <v>0</v>
      </c>
      <c r="BH905" s="146">
        <f>IF(N905="sníž. přenesená",J905,0)</f>
        <v>0</v>
      </c>
      <c r="BI905" s="146">
        <f>IF(N905="nulová",J905,0)</f>
        <v>0</v>
      </c>
      <c r="BJ905" s="17" t="s">
        <v>86</v>
      </c>
      <c r="BK905" s="146">
        <f>ROUND(I905*H905,2)</f>
        <v>0</v>
      </c>
      <c r="BL905" s="17" t="s">
        <v>251</v>
      </c>
      <c r="BM905" s="145" t="s">
        <v>1181</v>
      </c>
    </row>
    <row r="906" spans="2:65" s="13" customFormat="1" ht="11.25" x14ac:dyDescent="0.2">
      <c r="B906" s="158"/>
      <c r="D906" s="152" t="s">
        <v>157</v>
      </c>
      <c r="E906" s="159" t="s">
        <v>1</v>
      </c>
      <c r="F906" s="160" t="s">
        <v>86</v>
      </c>
      <c r="H906" s="161">
        <v>1</v>
      </c>
      <c r="I906" s="162"/>
      <c r="L906" s="158"/>
      <c r="M906" s="163"/>
      <c r="T906" s="164"/>
      <c r="AT906" s="159" t="s">
        <v>157</v>
      </c>
      <c r="AU906" s="159" t="s">
        <v>88</v>
      </c>
      <c r="AV906" s="13" t="s">
        <v>88</v>
      </c>
      <c r="AW906" s="13" t="s">
        <v>34</v>
      </c>
      <c r="AX906" s="13" t="s">
        <v>78</v>
      </c>
      <c r="AY906" s="159" t="s">
        <v>147</v>
      </c>
    </row>
    <row r="907" spans="2:65" s="14" customFormat="1" ht="11.25" x14ac:dyDescent="0.2">
      <c r="B907" s="165"/>
      <c r="D907" s="152" t="s">
        <v>157</v>
      </c>
      <c r="E907" s="166" t="s">
        <v>1</v>
      </c>
      <c r="F907" s="167" t="s">
        <v>160</v>
      </c>
      <c r="H907" s="168">
        <v>1</v>
      </c>
      <c r="I907" s="169"/>
      <c r="L907" s="165"/>
      <c r="M907" s="170"/>
      <c r="T907" s="171"/>
      <c r="AT907" s="166" t="s">
        <v>157</v>
      </c>
      <c r="AU907" s="166" t="s">
        <v>88</v>
      </c>
      <c r="AV907" s="14" t="s">
        <v>153</v>
      </c>
      <c r="AW907" s="14" t="s">
        <v>34</v>
      </c>
      <c r="AX907" s="14" t="s">
        <v>86</v>
      </c>
      <c r="AY907" s="166" t="s">
        <v>147</v>
      </c>
    </row>
    <row r="908" spans="2:65" s="1" customFormat="1" ht="24.2" customHeight="1" x14ac:dyDescent="0.2">
      <c r="B908" s="32"/>
      <c r="C908" s="133" t="s">
        <v>1182</v>
      </c>
      <c r="D908" s="133" t="s">
        <v>149</v>
      </c>
      <c r="E908" s="134" t="s">
        <v>1183</v>
      </c>
      <c r="F908" s="135" t="s">
        <v>1184</v>
      </c>
      <c r="G908" s="136" t="s">
        <v>259</v>
      </c>
      <c r="H908" s="137">
        <v>1</v>
      </c>
      <c r="I908" s="138"/>
      <c r="J908" s="139">
        <f>ROUND(I908*H908,2)</f>
        <v>0</v>
      </c>
      <c r="K908" s="140"/>
      <c r="L908" s="32"/>
      <c r="M908" s="141" t="s">
        <v>1</v>
      </c>
      <c r="N908" s="142" t="s">
        <v>43</v>
      </c>
      <c r="P908" s="143">
        <f>O908*H908</f>
        <v>0</v>
      </c>
      <c r="Q908" s="143">
        <v>0</v>
      </c>
      <c r="R908" s="143">
        <f>Q908*H908</f>
        <v>0</v>
      </c>
      <c r="S908" s="143">
        <v>0</v>
      </c>
      <c r="T908" s="144">
        <f>S908*H908</f>
        <v>0</v>
      </c>
      <c r="AR908" s="145" t="s">
        <v>251</v>
      </c>
      <c r="AT908" s="145" t="s">
        <v>149</v>
      </c>
      <c r="AU908" s="145" t="s">
        <v>88</v>
      </c>
      <c r="AY908" s="17" t="s">
        <v>147</v>
      </c>
      <c r="BE908" s="146">
        <f>IF(N908="základní",J908,0)</f>
        <v>0</v>
      </c>
      <c r="BF908" s="146">
        <f>IF(N908="snížená",J908,0)</f>
        <v>0</v>
      </c>
      <c r="BG908" s="146">
        <f>IF(N908="zákl. přenesená",J908,0)</f>
        <v>0</v>
      </c>
      <c r="BH908" s="146">
        <f>IF(N908="sníž. přenesená",J908,0)</f>
        <v>0</v>
      </c>
      <c r="BI908" s="146">
        <f>IF(N908="nulová",J908,0)</f>
        <v>0</v>
      </c>
      <c r="BJ908" s="17" t="s">
        <v>86</v>
      </c>
      <c r="BK908" s="146">
        <f>ROUND(I908*H908,2)</f>
        <v>0</v>
      </c>
      <c r="BL908" s="17" t="s">
        <v>251</v>
      </c>
      <c r="BM908" s="145" t="s">
        <v>1185</v>
      </c>
    </row>
    <row r="909" spans="2:65" s="1" customFormat="1" ht="11.25" x14ac:dyDescent="0.2">
      <c r="B909" s="32"/>
      <c r="D909" s="147" t="s">
        <v>155</v>
      </c>
      <c r="F909" s="148" t="s">
        <v>1186</v>
      </c>
      <c r="I909" s="149"/>
      <c r="L909" s="32"/>
      <c r="M909" s="150"/>
      <c r="T909" s="56"/>
      <c r="AT909" s="17" t="s">
        <v>155</v>
      </c>
      <c r="AU909" s="17" t="s">
        <v>88</v>
      </c>
    </row>
    <row r="910" spans="2:65" s="13" customFormat="1" ht="11.25" x14ac:dyDescent="0.2">
      <c r="B910" s="158"/>
      <c r="D910" s="152" t="s">
        <v>157</v>
      </c>
      <c r="E910" s="159" t="s">
        <v>1</v>
      </c>
      <c r="F910" s="160" t="s">
        <v>86</v>
      </c>
      <c r="H910" s="161">
        <v>1</v>
      </c>
      <c r="I910" s="162"/>
      <c r="L910" s="158"/>
      <c r="M910" s="163"/>
      <c r="T910" s="164"/>
      <c r="AT910" s="159" t="s">
        <v>157</v>
      </c>
      <c r="AU910" s="159" t="s">
        <v>88</v>
      </c>
      <c r="AV910" s="13" t="s">
        <v>88</v>
      </c>
      <c r="AW910" s="13" t="s">
        <v>34</v>
      </c>
      <c r="AX910" s="13" t="s">
        <v>78</v>
      </c>
      <c r="AY910" s="159" t="s">
        <v>147</v>
      </c>
    </row>
    <row r="911" spans="2:65" s="14" customFormat="1" ht="11.25" x14ac:dyDescent="0.2">
      <c r="B911" s="165"/>
      <c r="D911" s="152" t="s">
        <v>157</v>
      </c>
      <c r="E911" s="166" t="s">
        <v>1</v>
      </c>
      <c r="F911" s="167" t="s">
        <v>160</v>
      </c>
      <c r="H911" s="168">
        <v>1</v>
      </c>
      <c r="I911" s="169"/>
      <c r="L911" s="165"/>
      <c r="M911" s="170"/>
      <c r="T911" s="171"/>
      <c r="AT911" s="166" t="s">
        <v>157</v>
      </c>
      <c r="AU911" s="166" t="s">
        <v>88</v>
      </c>
      <c r="AV911" s="14" t="s">
        <v>153</v>
      </c>
      <c r="AW911" s="14" t="s">
        <v>34</v>
      </c>
      <c r="AX911" s="14" t="s">
        <v>86</v>
      </c>
      <c r="AY911" s="166" t="s">
        <v>147</v>
      </c>
    </row>
    <row r="912" spans="2:65" s="1" customFormat="1" ht="33" customHeight="1" x14ac:dyDescent="0.2">
      <c r="B912" s="32"/>
      <c r="C912" s="172" t="s">
        <v>1187</v>
      </c>
      <c r="D912" s="172" t="s">
        <v>392</v>
      </c>
      <c r="E912" s="173" t="s">
        <v>1188</v>
      </c>
      <c r="F912" s="174" t="s">
        <v>1189</v>
      </c>
      <c r="G912" s="175" t="s">
        <v>259</v>
      </c>
      <c r="H912" s="176">
        <v>1</v>
      </c>
      <c r="I912" s="177"/>
      <c r="J912" s="178">
        <f>ROUND(I912*H912,2)</f>
        <v>0</v>
      </c>
      <c r="K912" s="179"/>
      <c r="L912" s="180"/>
      <c r="M912" s="181" t="s">
        <v>1</v>
      </c>
      <c r="N912" s="182" t="s">
        <v>43</v>
      </c>
      <c r="P912" s="143">
        <f>O912*H912</f>
        <v>0</v>
      </c>
      <c r="Q912" s="143">
        <v>0.05</v>
      </c>
      <c r="R912" s="143">
        <f>Q912*H912</f>
        <v>0.05</v>
      </c>
      <c r="S912" s="143">
        <v>0</v>
      </c>
      <c r="T912" s="144">
        <f>S912*H912</f>
        <v>0</v>
      </c>
      <c r="AR912" s="145" t="s">
        <v>361</v>
      </c>
      <c r="AT912" s="145" t="s">
        <v>392</v>
      </c>
      <c r="AU912" s="145" t="s">
        <v>88</v>
      </c>
      <c r="AY912" s="17" t="s">
        <v>147</v>
      </c>
      <c r="BE912" s="146">
        <f>IF(N912="základní",J912,0)</f>
        <v>0</v>
      </c>
      <c r="BF912" s="146">
        <f>IF(N912="snížená",J912,0)</f>
        <v>0</v>
      </c>
      <c r="BG912" s="146">
        <f>IF(N912="zákl. přenesená",J912,0)</f>
        <v>0</v>
      </c>
      <c r="BH912" s="146">
        <f>IF(N912="sníž. přenesená",J912,0)</f>
        <v>0</v>
      </c>
      <c r="BI912" s="146">
        <f>IF(N912="nulová",J912,0)</f>
        <v>0</v>
      </c>
      <c r="BJ912" s="17" t="s">
        <v>86</v>
      </c>
      <c r="BK912" s="146">
        <f>ROUND(I912*H912,2)</f>
        <v>0</v>
      </c>
      <c r="BL912" s="17" t="s">
        <v>251</v>
      </c>
      <c r="BM912" s="145" t="s">
        <v>1190</v>
      </c>
    </row>
    <row r="913" spans="2:65" s="13" customFormat="1" ht="11.25" x14ac:dyDescent="0.2">
      <c r="B913" s="158"/>
      <c r="D913" s="152" t="s">
        <v>157</v>
      </c>
      <c r="E913" s="159" t="s">
        <v>1</v>
      </c>
      <c r="F913" s="160" t="s">
        <v>86</v>
      </c>
      <c r="H913" s="161">
        <v>1</v>
      </c>
      <c r="I913" s="162"/>
      <c r="L913" s="158"/>
      <c r="M913" s="163"/>
      <c r="T913" s="164"/>
      <c r="AT913" s="159" t="s">
        <v>157</v>
      </c>
      <c r="AU913" s="159" t="s">
        <v>88</v>
      </c>
      <c r="AV913" s="13" t="s">
        <v>88</v>
      </c>
      <c r="AW913" s="13" t="s">
        <v>34</v>
      </c>
      <c r="AX913" s="13" t="s">
        <v>78</v>
      </c>
      <c r="AY913" s="159" t="s">
        <v>147</v>
      </c>
    </row>
    <row r="914" spans="2:65" s="14" customFormat="1" ht="11.25" x14ac:dyDescent="0.2">
      <c r="B914" s="165"/>
      <c r="D914" s="152" t="s">
        <v>157</v>
      </c>
      <c r="E914" s="166" t="s">
        <v>1</v>
      </c>
      <c r="F914" s="167" t="s">
        <v>160</v>
      </c>
      <c r="H914" s="168">
        <v>1</v>
      </c>
      <c r="I914" s="169"/>
      <c r="L914" s="165"/>
      <c r="M914" s="170"/>
      <c r="T914" s="171"/>
      <c r="AT914" s="166" t="s">
        <v>157</v>
      </c>
      <c r="AU914" s="166" t="s">
        <v>88</v>
      </c>
      <c r="AV914" s="14" t="s">
        <v>153</v>
      </c>
      <c r="AW914" s="14" t="s">
        <v>34</v>
      </c>
      <c r="AX914" s="14" t="s">
        <v>86</v>
      </c>
      <c r="AY914" s="166" t="s">
        <v>147</v>
      </c>
    </row>
    <row r="915" spans="2:65" s="1" customFormat="1" ht="24.2" customHeight="1" x14ac:dyDescent="0.2">
      <c r="B915" s="32"/>
      <c r="C915" s="133" t="s">
        <v>1191</v>
      </c>
      <c r="D915" s="133" t="s">
        <v>149</v>
      </c>
      <c r="E915" s="134" t="s">
        <v>1192</v>
      </c>
      <c r="F915" s="135" t="s">
        <v>1193</v>
      </c>
      <c r="G915" s="136" t="s">
        <v>163</v>
      </c>
      <c r="H915" s="137">
        <v>6</v>
      </c>
      <c r="I915" s="138"/>
      <c r="J915" s="139">
        <f>ROUND(I915*H915,2)</f>
        <v>0</v>
      </c>
      <c r="K915" s="140"/>
      <c r="L915" s="32"/>
      <c r="M915" s="141" t="s">
        <v>1</v>
      </c>
      <c r="N915" s="142" t="s">
        <v>43</v>
      </c>
      <c r="P915" s="143">
        <f>O915*H915</f>
        <v>0</v>
      </c>
      <c r="Q915" s="143">
        <v>0</v>
      </c>
      <c r="R915" s="143">
        <f>Q915*H915</f>
        <v>0</v>
      </c>
      <c r="S915" s="143">
        <v>0</v>
      </c>
      <c r="T915" s="144">
        <f>S915*H915</f>
        <v>0</v>
      </c>
      <c r="AR915" s="145" t="s">
        <v>251</v>
      </c>
      <c r="AT915" s="145" t="s">
        <v>149</v>
      </c>
      <c r="AU915" s="145" t="s">
        <v>88</v>
      </c>
      <c r="AY915" s="17" t="s">
        <v>147</v>
      </c>
      <c r="BE915" s="146">
        <f>IF(N915="základní",J915,0)</f>
        <v>0</v>
      </c>
      <c r="BF915" s="146">
        <f>IF(N915="snížená",J915,0)</f>
        <v>0</v>
      </c>
      <c r="BG915" s="146">
        <f>IF(N915="zákl. přenesená",J915,0)</f>
        <v>0</v>
      </c>
      <c r="BH915" s="146">
        <f>IF(N915="sníž. přenesená",J915,0)</f>
        <v>0</v>
      </c>
      <c r="BI915" s="146">
        <f>IF(N915="nulová",J915,0)</f>
        <v>0</v>
      </c>
      <c r="BJ915" s="17" t="s">
        <v>86</v>
      </c>
      <c r="BK915" s="146">
        <f>ROUND(I915*H915,2)</f>
        <v>0</v>
      </c>
      <c r="BL915" s="17" t="s">
        <v>251</v>
      </c>
      <c r="BM915" s="145" t="s">
        <v>1194</v>
      </c>
    </row>
    <row r="916" spans="2:65" s="1" customFormat="1" ht="11.25" x14ac:dyDescent="0.2">
      <c r="B916" s="32"/>
      <c r="D916" s="147" t="s">
        <v>155</v>
      </c>
      <c r="F916" s="148" t="s">
        <v>1195</v>
      </c>
      <c r="I916" s="149"/>
      <c r="L916" s="32"/>
      <c r="M916" s="150"/>
      <c r="T916" s="56"/>
      <c r="AT916" s="17" t="s">
        <v>155</v>
      </c>
      <c r="AU916" s="17" t="s">
        <v>88</v>
      </c>
    </row>
    <row r="917" spans="2:65" s="13" customFormat="1" ht="11.25" x14ac:dyDescent="0.2">
      <c r="B917" s="158"/>
      <c r="D917" s="152" t="s">
        <v>157</v>
      </c>
      <c r="E917" s="159" t="s">
        <v>1</v>
      </c>
      <c r="F917" s="160" t="s">
        <v>1196</v>
      </c>
      <c r="H917" s="161">
        <v>6</v>
      </c>
      <c r="I917" s="162"/>
      <c r="L917" s="158"/>
      <c r="M917" s="163"/>
      <c r="T917" s="164"/>
      <c r="AT917" s="159" t="s">
        <v>157</v>
      </c>
      <c r="AU917" s="159" t="s">
        <v>88</v>
      </c>
      <c r="AV917" s="13" t="s">
        <v>88</v>
      </c>
      <c r="AW917" s="13" t="s">
        <v>34</v>
      </c>
      <c r="AX917" s="13" t="s">
        <v>78</v>
      </c>
      <c r="AY917" s="159" t="s">
        <v>147</v>
      </c>
    </row>
    <row r="918" spans="2:65" s="14" customFormat="1" ht="11.25" x14ac:dyDescent="0.2">
      <c r="B918" s="165"/>
      <c r="D918" s="152" t="s">
        <v>157</v>
      </c>
      <c r="E918" s="166" t="s">
        <v>1</v>
      </c>
      <c r="F918" s="167" t="s">
        <v>160</v>
      </c>
      <c r="H918" s="168">
        <v>6</v>
      </c>
      <c r="I918" s="169"/>
      <c r="L918" s="165"/>
      <c r="M918" s="170"/>
      <c r="T918" s="171"/>
      <c r="AT918" s="166" t="s">
        <v>157</v>
      </c>
      <c r="AU918" s="166" t="s">
        <v>88</v>
      </c>
      <c r="AV918" s="14" t="s">
        <v>153</v>
      </c>
      <c r="AW918" s="14" t="s">
        <v>34</v>
      </c>
      <c r="AX918" s="14" t="s">
        <v>86</v>
      </c>
      <c r="AY918" s="166" t="s">
        <v>147</v>
      </c>
    </row>
    <row r="919" spans="2:65" s="1" customFormat="1" ht="24.2" customHeight="1" x14ac:dyDescent="0.2">
      <c r="B919" s="32"/>
      <c r="C919" s="172" t="s">
        <v>1197</v>
      </c>
      <c r="D919" s="172" t="s">
        <v>392</v>
      </c>
      <c r="E919" s="173" t="s">
        <v>1198</v>
      </c>
      <c r="F919" s="174" t="s">
        <v>1199</v>
      </c>
      <c r="G919" s="175" t="s">
        <v>163</v>
      </c>
      <c r="H919" s="176">
        <v>6.18</v>
      </c>
      <c r="I919" s="177"/>
      <c r="J919" s="178">
        <f>ROUND(I919*H919,2)</f>
        <v>0</v>
      </c>
      <c r="K919" s="179"/>
      <c r="L919" s="180"/>
      <c r="M919" s="181" t="s">
        <v>1</v>
      </c>
      <c r="N919" s="182" t="s">
        <v>43</v>
      </c>
      <c r="P919" s="143">
        <f>O919*H919</f>
        <v>0</v>
      </c>
      <c r="Q919" s="143">
        <v>8.0000000000000004E-4</v>
      </c>
      <c r="R919" s="143">
        <f>Q919*H919</f>
        <v>4.9439999999999996E-3</v>
      </c>
      <c r="S919" s="143">
        <v>0</v>
      </c>
      <c r="T919" s="144">
        <f>S919*H919</f>
        <v>0</v>
      </c>
      <c r="AR919" s="145" t="s">
        <v>361</v>
      </c>
      <c r="AT919" s="145" t="s">
        <v>392</v>
      </c>
      <c r="AU919" s="145" t="s">
        <v>88</v>
      </c>
      <c r="AY919" s="17" t="s">
        <v>147</v>
      </c>
      <c r="BE919" s="146">
        <f>IF(N919="základní",J919,0)</f>
        <v>0</v>
      </c>
      <c r="BF919" s="146">
        <f>IF(N919="snížená",J919,0)</f>
        <v>0</v>
      </c>
      <c r="BG919" s="146">
        <f>IF(N919="zákl. přenesená",J919,0)</f>
        <v>0</v>
      </c>
      <c r="BH919" s="146">
        <f>IF(N919="sníž. přenesená",J919,0)</f>
        <v>0</v>
      </c>
      <c r="BI919" s="146">
        <f>IF(N919="nulová",J919,0)</f>
        <v>0</v>
      </c>
      <c r="BJ919" s="17" t="s">
        <v>86</v>
      </c>
      <c r="BK919" s="146">
        <f>ROUND(I919*H919,2)</f>
        <v>0</v>
      </c>
      <c r="BL919" s="17" t="s">
        <v>251</v>
      </c>
      <c r="BM919" s="145" t="s">
        <v>1200</v>
      </c>
    </row>
    <row r="920" spans="2:65" s="13" customFormat="1" ht="11.25" x14ac:dyDescent="0.2">
      <c r="B920" s="158"/>
      <c r="D920" s="152" t="s">
        <v>157</v>
      </c>
      <c r="E920" s="159" t="s">
        <v>1</v>
      </c>
      <c r="F920" s="160" t="s">
        <v>1201</v>
      </c>
      <c r="H920" s="161">
        <v>6.18</v>
      </c>
      <c r="I920" s="162"/>
      <c r="L920" s="158"/>
      <c r="M920" s="163"/>
      <c r="T920" s="164"/>
      <c r="AT920" s="159" t="s">
        <v>157</v>
      </c>
      <c r="AU920" s="159" t="s">
        <v>88</v>
      </c>
      <c r="AV920" s="13" t="s">
        <v>88</v>
      </c>
      <c r="AW920" s="13" t="s">
        <v>34</v>
      </c>
      <c r="AX920" s="13" t="s">
        <v>78</v>
      </c>
      <c r="AY920" s="159" t="s">
        <v>147</v>
      </c>
    </row>
    <row r="921" spans="2:65" s="14" customFormat="1" ht="11.25" x14ac:dyDescent="0.2">
      <c r="B921" s="165"/>
      <c r="D921" s="152" t="s">
        <v>157</v>
      </c>
      <c r="E921" s="166" t="s">
        <v>1</v>
      </c>
      <c r="F921" s="167" t="s">
        <v>160</v>
      </c>
      <c r="H921" s="168">
        <v>6.18</v>
      </c>
      <c r="I921" s="169"/>
      <c r="L921" s="165"/>
      <c r="M921" s="170"/>
      <c r="T921" s="171"/>
      <c r="AT921" s="166" t="s">
        <v>157</v>
      </c>
      <c r="AU921" s="166" t="s">
        <v>88</v>
      </c>
      <c r="AV921" s="14" t="s">
        <v>153</v>
      </c>
      <c r="AW921" s="14" t="s">
        <v>34</v>
      </c>
      <c r="AX921" s="14" t="s">
        <v>86</v>
      </c>
      <c r="AY921" s="166" t="s">
        <v>147</v>
      </c>
    </row>
    <row r="922" spans="2:65" s="1" customFormat="1" ht="24.2" customHeight="1" x14ac:dyDescent="0.2">
      <c r="B922" s="32"/>
      <c r="C922" s="133" t="s">
        <v>1202</v>
      </c>
      <c r="D922" s="133" t="s">
        <v>149</v>
      </c>
      <c r="E922" s="134" t="s">
        <v>1203</v>
      </c>
      <c r="F922" s="135" t="s">
        <v>1204</v>
      </c>
      <c r="G922" s="136" t="s">
        <v>855</v>
      </c>
      <c r="H922" s="183"/>
      <c r="I922" s="138"/>
      <c r="J922" s="139">
        <f>ROUND(I922*H922,2)</f>
        <v>0</v>
      </c>
      <c r="K922" s="140"/>
      <c r="L922" s="32"/>
      <c r="M922" s="141" t="s">
        <v>1</v>
      </c>
      <c r="N922" s="142" t="s">
        <v>43</v>
      </c>
      <c r="P922" s="143">
        <f>O922*H922</f>
        <v>0</v>
      </c>
      <c r="Q922" s="143">
        <v>0</v>
      </c>
      <c r="R922" s="143">
        <f>Q922*H922</f>
        <v>0</v>
      </c>
      <c r="S922" s="143">
        <v>0</v>
      </c>
      <c r="T922" s="144">
        <f>S922*H922</f>
        <v>0</v>
      </c>
      <c r="AR922" s="145" t="s">
        <v>251</v>
      </c>
      <c r="AT922" s="145" t="s">
        <v>149</v>
      </c>
      <c r="AU922" s="145" t="s">
        <v>88</v>
      </c>
      <c r="AY922" s="17" t="s">
        <v>147</v>
      </c>
      <c r="BE922" s="146">
        <f>IF(N922="základní",J922,0)</f>
        <v>0</v>
      </c>
      <c r="BF922" s="146">
        <f>IF(N922="snížená",J922,0)</f>
        <v>0</v>
      </c>
      <c r="BG922" s="146">
        <f>IF(N922="zákl. přenesená",J922,0)</f>
        <v>0</v>
      </c>
      <c r="BH922" s="146">
        <f>IF(N922="sníž. přenesená",J922,0)</f>
        <v>0</v>
      </c>
      <c r="BI922" s="146">
        <f>IF(N922="nulová",J922,0)</f>
        <v>0</v>
      </c>
      <c r="BJ922" s="17" t="s">
        <v>86</v>
      </c>
      <c r="BK922" s="146">
        <f>ROUND(I922*H922,2)</f>
        <v>0</v>
      </c>
      <c r="BL922" s="17" t="s">
        <v>251</v>
      </c>
      <c r="BM922" s="145" t="s">
        <v>1205</v>
      </c>
    </row>
    <row r="923" spans="2:65" s="1" customFormat="1" ht="11.25" x14ac:dyDescent="0.2">
      <c r="B923" s="32"/>
      <c r="D923" s="147" t="s">
        <v>155</v>
      </c>
      <c r="F923" s="148" t="s">
        <v>1206</v>
      </c>
      <c r="I923" s="149"/>
      <c r="L923" s="32"/>
      <c r="M923" s="150"/>
      <c r="T923" s="56"/>
      <c r="AT923" s="17" t="s">
        <v>155</v>
      </c>
      <c r="AU923" s="17" t="s">
        <v>88</v>
      </c>
    </row>
    <row r="924" spans="2:65" s="1" customFormat="1" ht="33" customHeight="1" x14ac:dyDescent="0.2">
      <c r="B924" s="32"/>
      <c r="C924" s="133" t="s">
        <v>1207</v>
      </c>
      <c r="D924" s="133" t="s">
        <v>149</v>
      </c>
      <c r="E924" s="134" t="s">
        <v>1208</v>
      </c>
      <c r="F924" s="135" t="s">
        <v>1209</v>
      </c>
      <c r="G924" s="136" t="s">
        <v>855</v>
      </c>
      <c r="H924" s="183"/>
      <c r="I924" s="138"/>
      <c r="J924" s="139">
        <f>ROUND(I924*H924,2)</f>
        <v>0</v>
      </c>
      <c r="K924" s="140"/>
      <c r="L924" s="32"/>
      <c r="M924" s="141" t="s">
        <v>1</v>
      </c>
      <c r="N924" s="142" t="s">
        <v>43</v>
      </c>
      <c r="P924" s="143">
        <f>O924*H924</f>
        <v>0</v>
      </c>
      <c r="Q924" s="143">
        <v>0</v>
      </c>
      <c r="R924" s="143">
        <f>Q924*H924</f>
        <v>0</v>
      </c>
      <c r="S924" s="143">
        <v>0</v>
      </c>
      <c r="T924" s="144">
        <f>S924*H924</f>
        <v>0</v>
      </c>
      <c r="AR924" s="145" t="s">
        <v>251</v>
      </c>
      <c r="AT924" s="145" t="s">
        <v>149</v>
      </c>
      <c r="AU924" s="145" t="s">
        <v>88</v>
      </c>
      <c r="AY924" s="17" t="s">
        <v>147</v>
      </c>
      <c r="BE924" s="146">
        <f>IF(N924="základní",J924,0)</f>
        <v>0</v>
      </c>
      <c r="BF924" s="146">
        <f>IF(N924="snížená",J924,0)</f>
        <v>0</v>
      </c>
      <c r="BG924" s="146">
        <f>IF(N924="zákl. přenesená",J924,0)</f>
        <v>0</v>
      </c>
      <c r="BH924" s="146">
        <f>IF(N924="sníž. přenesená",J924,0)</f>
        <v>0</v>
      </c>
      <c r="BI924" s="146">
        <f>IF(N924="nulová",J924,0)</f>
        <v>0</v>
      </c>
      <c r="BJ924" s="17" t="s">
        <v>86</v>
      </c>
      <c r="BK924" s="146">
        <f>ROUND(I924*H924,2)</f>
        <v>0</v>
      </c>
      <c r="BL924" s="17" t="s">
        <v>251</v>
      </c>
      <c r="BM924" s="145" t="s">
        <v>1210</v>
      </c>
    </row>
    <row r="925" spans="2:65" s="1" customFormat="1" ht="11.25" x14ac:dyDescent="0.2">
      <c r="B925" s="32"/>
      <c r="D925" s="147" t="s">
        <v>155</v>
      </c>
      <c r="F925" s="148" t="s">
        <v>1211</v>
      </c>
      <c r="I925" s="149"/>
      <c r="L925" s="32"/>
      <c r="M925" s="150"/>
      <c r="T925" s="56"/>
      <c r="AT925" s="17" t="s">
        <v>155</v>
      </c>
      <c r="AU925" s="17" t="s">
        <v>88</v>
      </c>
    </row>
    <row r="926" spans="2:65" s="11" customFormat="1" ht="22.9" customHeight="1" x14ac:dyDescent="0.2">
      <c r="B926" s="121"/>
      <c r="D926" s="122" t="s">
        <v>77</v>
      </c>
      <c r="E926" s="131" t="s">
        <v>1212</v>
      </c>
      <c r="F926" s="131" t="s">
        <v>1213</v>
      </c>
      <c r="I926" s="124"/>
      <c r="J926" s="132">
        <f>BK926</f>
        <v>0</v>
      </c>
      <c r="L926" s="121"/>
      <c r="M926" s="126"/>
      <c r="P926" s="127">
        <f>SUM(P927:P933)</f>
        <v>0</v>
      </c>
      <c r="R926" s="127">
        <f>SUM(R927:R933)</f>
        <v>0</v>
      </c>
      <c r="T926" s="128">
        <f>SUM(T927:T933)</f>
        <v>0</v>
      </c>
      <c r="AR926" s="122" t="s">
        <v>88</v>
      </c>
      <c r="AT926" s="129" t="s">
        <v>77</v>
      </c>
      <c r="AU926" s="129" t="s">
        <v>86</v>
      </c>
      <c r="AY926" s="122" t="s">
        <v>147</v>
      </c>
      <c r="BK926" s="130">
        <f>SUM(BK927:BK933)</f>
        <v>0</v>
      </c>
    </row>
    <row r="927" spans="2:65" s="1" customFormat="1" ht="49.15" customHeight="1" x14ac:dyDescent="0.2">
      <c r="B927" s="32"/>
      <c r="C927" s="133" t="s">
        <v>1214</v>
      </c>
      <c r="D927" s="133" t="s">
        <v>149</v>
      </c>
      <c r="E927" s="134" t="s">
        <v>1215</v>
      </c>
      <c r="F927" s="135" t="s">
        <v>1216</v>
      </c>
      <c r="G927" s="136" t="s">
        <v>152</v>
      </c>
      <c r="H927" s="137">
        <v>0.97299999999999998</v>
      </c>
      <c r="I927" s="138"/>
      <c r="J927" s="139">
        <f>ROUND(I927*H927,2)</f>
        <v>0</v>
      </c>
      <c r="K927" s="140"/>
      <c r="L927" s="32"/>
      <c r="M927" s="141" t="s">
        <v>1</v>
      </c>
      <c r="N927" s="142" t="s">
        <v>43</v>
      </c>
      <c r="P927" s="143">
        <f>O927*H927</f>
        <v>0</v>
      </c>
      <c r="Q927" s="143">
        <v>0</v>
      </c>
      <c r="R927" s="143">
        <f>Q927*H927</f>
        <v>0</v>
      </c>
      <c r="S927" s="143">
        <v>0</v>
      </c>
      <c r="T927" s="144">
        <f>S927*H927</f>
        <v>0</v>
      </c>
      <c r="AR927" s="145" t="s">
        <v>251</v>
      </c>
      <c r="AT927" s="145" t="s">
        <v>149</v>
      </c>
      <c r="AU927" s="145" t="s">
        <v>88</v>
      </c>
      <c r="AY927" s="17" t="s">
        <v>147</v>
      </c>
      <c r="BE927" s="146">
        <f>IF(N927="základní",J927,0)</f>
        <v>0</v>
      </c>
      <c r="BF927" s="146">
        <f>IF(N927="snížená",J927,0)</f>
        <v>0</v>
      </c>
      <c r="BG927" s="146">
        <f>IF(N927="zákl. přenesená",J927,0)</f>
        <v>0</v>
      </c>
      <c r="BH927" s="146">
        <f>IF(N927="sníž. přenesená",J927,0)</f>
        <v>0</v>
      </c>
      <c r="BI927" s="146">
        <f>IF(N927="nulová",J927,0)</f>
        <v>0</v>
      </c>
      <c r="BJ927" s="17" t="s">
        <v>86</v>
      </c>
      <c r="BK927" s="146">
        <f>ROUND(I927*H927,2)</f>
        <v>0</v>
      </c>
      <c r="BL927" s="17" t="s">
        <v>251</v>
      </c>
      <c r="BM927" s="145" t="s">
        <v>1217</v>
      </c>
    </row>
    <row r="928" spans="2:65" s="13" customFormat="1" ht="11.25" x14ac:dyDescent="0.2">
      <c r="B928" s="158"/>
      <c r="D928" s="152" t="s">
        <v>157</v>
      </c>
      <c r="E928" s="159" t="s">
        <v>1</v>
      </c>
      <c r="F928" s="160" t="s">
        <v>983</v>
      </c>
      <c r="H928" s="161">
        <v>0.97299999999999998</v>
      </c>
      <c r="I928" s="162"/>
      <c r="L928" s="158"/>
      <c r="M928" s="163"/>
      <c r="T928" s="164"/>
      <c r="AT928" s="159" t="s">
        <v>157</v>
      </c>
      <c r="AU928" s="159" t="s">
        <v>88</v>
      </c>
      <c r="AV928" s="13" t="s">
        <v>88</v>
      </c>
      <c r="AW928" s="13" t="s">
        <v>34</v>
      </c>
      <c r="AX928" s="13" t="s">
        <v>78</v>
      </c>
      <c r="AY928" s="159" t="s">
        <v>147</v>
      </c>
    </row>
    <row r="929" spans="2:65" s="14" customFormat="1" ht="11.25" x14ac:dyDescent="0.2">
      <c r="B929" s="165"/>
      <c r="D929" s="152" t="s">
        <v>157</v>
      </c>
      <c r="E929" s="166" t="s">
        <v>1</v>
      </c>
      <c r="F929" s="167" t="s">
        <v>160</v>
      </c>
      <c r="H929" s="168">
        <v>0.97299999999999998</v>
      </c>
      <c r="I929" s="169"/>
      <c r="L929" s="165"/>
      <c r="M929" s="170"/>
      <c r="T929" s="171"/>
      <c r="AT929" s="166" t="s">
        <v>157</v>
      </c>
      <c r="AU929" s="166" t="s">
        <v>88</v>
      </c>
      <c r="AV929" s="14" t="s">
        <v>153</v>
      </c>
      <c r="AW929" s="14" t="s">
        <v>34</v>
      </c>
      <c r="AX929" s="14" t="s">
        <v>86</v>
      </c>
      <c r="AY929" s="166" t="s">
        <v>147</v>
      </c>
    </row>
    <row r="930" spans="2:65" s="1" customFormat="1" ht="24.2" customHeight="1" x14ac:dyDescent="0.2">
      <c r="B930" s="32"/>
      <c r="C930" s="133" t="s">
        <v>1218</v>
      </c>
      <c r="D930" s="133" t="s">
        <v>149</v>
      </c>
      <c r="E930" s="134" t="s">
        <v>1219</v>
      </c>
      <c r="F930" s="135" t="s">
        <v>1220</v>
      </c>
      <c r="G930" s="136" t="s">
        <v>855</v>
      </c>
      <c r="H930" s="183"/>
      <c r="I930" s="138"/>
      <c r="J930" s="139">
        <f>ROUND(I930*H930,2)</f>
        <v>0</v>
      </c>
      <c r="K930" s="140"/>
      <c r="L930" s="32"/>
      <c r="M930" s="141" t="s">
        <v>1</v>
      </c>
      <c r="N930" s="142" t="s">
        <v>43</v>
      </c>
      <c r="P930" s="143">
        <f>O930*H930</f>
        <v>0</v>
      </c>
      <c r="Q930" s="143">
        <v>0</v>
      </c>
      <c r="R930" s="143">
        <f>Q930*H930</f>
        <v>0</v>
      </c>
      <c r="S930" s="143">
        <v>0</v>
      </c>
      <c r="T930" s="144">
        <f>S930*H930</f>
        <v>0</v>
      </c>
      <c r="AR930" s="145" t="s">
        <v>251</v>
      </c>
      <c r="AT930" s="145" t="s">
        <v>149</v>
      </c>
      <c r="AU930" s="145" t="s">
        <v>88</v>
      </c>
      <c r="AY930" s="17" t="s">
        <v>147</v>
      </c>
      <c r="BE930" s="146">
        <f>IF(N930="základní",J930,0)</f>
        <v>0</v>
      </c>
      <c r="BF930" s="146">
        <f>IF(N930="snížená",J930,0)</f>
        <v>0</v>
      </c>
      <c r="BG930" s="146">
        <f>IF(N930="zákl. přenesená",J930,0)</f>
        <v>0</v>
      </c>
      <c r="BH930" s="146">
        <f>IF(N930="sníž. přenesená",J930,0)</f>
        <v>0</v>
      </c>
      <c r="BI930" s="146">
        <f>IF(N930="nulová",J930,0)</f>
        <v>0</v>
      </c>
      <c r="BJ930" s="17" t="s">
        <v>86</v>
      </c>
      <c r="BK930" s="146">
        <f>ROUND(I930*H930,2)</f>
        <v>0</v>
      </c>
      <c r="BL930" s="17" t="s">
        <v>251</v>
      </c>
      <c r="BM930" s="145" t="s">
        <v>1221</v>
      </c>
    </row>
    <row r="931" spans="2:65" s="1" customFormat="1" ht="11.25" x14ac:dyDescent="0.2">
      <c r="B931" s="32"/>
      <c r="D931" s="147" t="s">
        <v>155</v>
      </c>
      <c r="F931" s="148" t="s">
        <v>1222</v>
      </c>
      <c r="I931" s="149"/>
      <c r="L931" s="32"/>
      <c r="M931" s="150"/>
      <c r="T931" s="56"/>
      <c r="AT931" s="17" t="s">
        <v>155</v>
      </c>
      <c r="AU931" s="17" t="s">
        <v>88</v>
      </c>
    </row>
    <row r="932" spans="2:65" s="1" customFormat="1" ht="24.2" customHeight="1" x14ac:dyDescent="0.2">
      <c r="B932" s="32"/>
      <c r="C932" s="133" t="s">
        <v>1223</v>
      </c>
      <c r="D932" s="133" t="s">
        <v>149</v>
      </c>
      <c r="E932" s="134" t="s">
        <v>1224</v>
      </c>
      <c r="F932" s="135" t="s">
        <v>1225</v>
      </c>
      <c r="G932" s="136" t="s">
        <v>855</v>
      </c>
      <c r="H932" s="183"/>
      <c r="I932" s="138"/>
      <c r="J932" s="139">
        <f>ROUND(I932*H932,2)</f>
        <v>0</v>
      </c>
      <c r="K932" s="140"/>
      <c r="L932" s="32"/>
      <c r="M932" s="141" t="s">
        <v>1</v>
      </c>
      <c r="N932" s="142" t="s">
        <v>43</v>
      </c>
      <c r="P932" s="143">
        <f>O932*H932</f>
        <v>0</v>
      </c>
      <c r="Q932" s="143">
        <v>0</v>
      </c>
      <c r="R932" s="143">
        <f>Q932*H932</f>
        <v>0</v>
      </c>
      <c r="S932" s="143">
        <v>0</v>
      </c>
      <c r="T932" s="144">
        <f>S932*H932</f>
        <v>0</v>
      </c>
      <c r="AR932" s="145" t="s">
        <v>251</v>
      </c>
      <c r="AT932" s="145" t="s">
        <v>149</v>
      </c>
      <c r="AU932" s="145" t="s">
        <v>88</v>
      </c>
      <c r="AY932" s="17" t="s">
        <v>147</v>
      </c>
      <c r="BE932" s="146">
        <f>IF(N932="základní",J932,0)</f>
        <v>0</v>
      </c>
      <c r="BF932" s="146">
        <f>IF(N932="snížená",J932,0)</f>
        <v>0</v>
      </c>
      <c r="BG932" s="146">
        <f>IF(N932="zákl. přenesená",J932,0)</f>
        <v>0</v>
      </c>
      <c r="BH932" s="146">
        <f>IF(N932="sníž. přenesená",J932,0)</f>
        <v>0</v>
      </c>
      <c r="BI932" s="146">
        <f>IF(N932="nulová",J932,0)</f>
        <v>0</v>
      </c>
      <c r="BJ932" s="17" t="s">
        <v>86</v>
      </c>
      <c r="BK932" s="146">
        <f>ROUND(I932*H932,2)</f>
        <v>0</v>
      </c>
      <c r="BL932" s="17" t="s">
        <v>251</v>
      </c>
      <c r="BM932" s="145" t="s">
        <v>1226</v>
      </c>
    </row>
    <row r="933" spans="2:65" s="1" customFormat="1" ht="11.25" x14ac:dyDescent="0.2">
      <c r="B933" s="32"/>
      <c r="D933" s="147" t="s">
        <v>155</v>
      </c>
      <c r="F933" s="148" t="s">
        <v>1227</v>
      </c>
      <c r="I933" s="149"/>
      <c r="L933" s="32"/>
      <c r="M933" s="150"/>
      <c r="T933" s="56"/>
      <c r="AT933" s="17" t="s">
        <v>155</v>
      </c>
      <c r="AU933" s="17" t="s">
        <v>88</v>
      </c>
    </row>
    <row r="934" spans="2:65" s="11" customFormat="1" ht="22.9" customHeight="1" x14ac:dyDescent="0.2">
      <c r="B934" s="121"/>
      <c r="D934" s="122" t="s">
        <v>77</v>
      </c>
      <c r="E934" s="131" t="s">
        <v>1228</v>
      </c>
      <c r="F934" s="131" t="s">
        <v>1229</v>
      </c>
      <c r="I934" s="124"/>
      <c r="J934" s="132">
        <f>BK934</f>
        <v>0</v>
      </c>
      <c r="L934" s="121"/>
      <c r="M934" s="126"/>
      <c r="P934" s="127">
        <f>SUM(P935:P959)</f>
        <v>0</v>
      </c>
      <c r="R934" s="127">
        <f>SUM(R935:R959)</f>
        <v>0.27236258000000002</v>
      </c>
      <c r="T934" s="128">
        <f>SUM(T935:T959)</f>
        <v>0</v>
      </c>
      <c r="AR934" s="122" t="s">
        <v>88</v>
      </c>
      <c r="AT934" s="129" t="s">
        <v>77</v>
      </c>
      <c r="AU934" s="129" t="s">
        <v>86</v>
      </c>
      <c r="AY934" s="122" t="s">
        <v>147</v>
      </c>
      <c r="BK934" s="130">
        <f>SUM(BK935:BK959)</f>
        <v>0</v>
      </c>
    </row>
    <row r="935" spans="2:65" s="1" customFormat="1" ht="24.2" customHeight="1" x14ac:dyDescent="0.2">
      <c r="B935" s="32"/>
      <c r="C935" s="133" t="s">
        <v>1230</v>
      </c>
      <c r="D935" s="133" t="s">
        <v>149</v>
      </c>
      <c r="E935" s="134" t="s">
        <v>1231</v>
      </c>
      <c r="F935" s="135" t="s">
        <v>1232</v>
      </c>
      <c r="G935" s="136" t="s">
        <v>152</v>
      </c>
      <c r="H935" s="137">
        <v>5.7530000000000001</v>
      </c>
      <c r="I935" s="138"/>
      <c r="J935" s="139">
        <f>ROUND(I935*H935,2)</f>
        <v>0</v>
      </c>
      <c r="K935" s="140"/>
      <c r="L935" s="32"/>
      <c r="M935" s="141" t="s">
        <v>1</v>
      </c>
      <c r="N935" s="142" t="s">
        <v>43</v>
      </c>
      <c r="P935" s="143">
        <f>O935*H935</f>
        <v>0</v>
      </c>
      <c r="Q935" s="143">
        <v>2.8660000000000001E-2</v>
      </c>
      <c r="R935" s="143">
        <f>Q935*H935</f>
        <v>0.16488098000000001</v>
      </c>
      <c r="S935" s="143">
        <v>0</v>
      </c>
      <c r="T935" s="144">
        <f>S935*H935</f>
        <v>0</v>
      </c>
      <c r="AR935" s="145" t="s">
        <v>251</v>
      </c>
      <c r="AT935" s="145" t="s">
        <v>149</v>
      </c>
      <c r="AU935" s="145" t="s">
        <v>88</v>
      </c>
      <c r="AY935" s="17" t="s">
        <v>147</v>
      </c>
      <c r="BE935" s="146">
        <f>IF(N935="základní",J935,0)</f>
        <v>0</v>
      </c>
      <c r="BF935" s="146">
        <f>IF(N935="snížená",J935,0)</f>
        <v>0</v>
      </c>
      <c r="BG935" s="146">
        <f>IF(N935="zákl. přenesená",J935,0)</f>
        <v>0</v>
      </c>
      <c r="BH935" s="146">
        <f>IF(N935="sníž. přenesená",J935,0)</f>
        <v>0</v>
      </c>
      <c r="BI935" s="146">
        <f>IF(N935="nulová",J935,0)</f>
        <v>0</v>
      </c>
      <c r="BJ935" s="17" t="s">
        <v>86</v>
      </c>
      <c r="BK935" s="146">
        <f>ROUND(I935*H935,2)</f>
        <v>0</v>
      </c>
      <c r="BL935" s="17" t="s">
        <v>251</v>
      </c>
      <c r="BM935" s="145" t="s">
        <v>1233</v>
      </c>
    </row>
    <row r="936" spans="2:65" s="1" customFormat="1" ht="11.25" x14ac:dyDescent="0.2">
      <c r="B936" s="32"/>
      <c r="D936" s="147" t="s">
        <v>155</v>
      </c>
      <c r="F936" s="148" t="s">
        <v>1234</v>
      </c>
      <c r="I936" s="149"/>
      <c r="L936" s="32"/>
      <c r="M936" s="150"/>
      <c r="T936" s="56"/>
      <c r="AT936" s="17" t="s">
        <v>155</v>
      </c>
      <c r="AU936" s="17" t="s">
        <v>88</v>
      </c>
    </row>
    <row r="937" spans="2:65" s="12" customFormat="1" ht="11.25" x14ac:dyDescent="0.2">
      <c r="B937" s="151"/>
      <c r="D937" s="152" t="s">
        <v>157</v>
      </c>
      <c r="E937" s="153" t="s">
        <v>1</v>
      </c>
      <c r="F937" s="154" t="s">
        <v>432</v>
      </c>
      <c r="H937" s="153" t="s">
        <v>1</v>
      </c>
      <c r="I937" s="155"/>
      <c r="L937" s="151"/>
      <c r="M937" s="156"/>
      <c r="T937" s="157"/>
      <c r="AT937" s="153" t="s">
        <v>157</v>
      </c>
      <c r="AU937" s="153" t="s">
        <v>88</v>
      </c>
      <c r="AV937" s="12" t="s">
        <v>86</v>
      </c>
      <c r="AW937" s="12" t="s">
        <v>34</v>
      </c>
      <c r="AX937" s="12" t="s">
        <v>78</v>
      </c>
      <c r="AY937" s="153" t="s">
        <v>147</v>
      </c>
    </row>
    <row r="938" spans="2:65" s="13" customFormat="1" ht="11.25" x14ac:dyDescent="0.2">
      <c r="B938" s="158"/>
      <c r="D938" s="152" t="s">
        <v>157</v>
      </c>
      <c r="E938" s="159" t="s">
        <v>1</v>
      </c>
      <c r="F938" s="160" t="s">
        <v>1235</v>
      </c>
      <c r="H938" s="161">
        <v>5.7530000000000001</v>
      </c>
      <c r="I938" s="162"/>
      <c r="L938" s="158"/>
      <c r="M938" s="163"/>
      <c r="T938" s="164"/>
      <c r="AT938" s="159" t="s">
        <v>157</v>
      </c>
      <c r="AU938" s="159" t="s">
        <v>88</v>
      </c>
      <c r="AV938" s="13" t="s">
        <v>88</v>
      </c>
      <c r="AW938" s="13" t="s">
        <v>34</v>
      </c>
      <c r="AX938" s="13" t="s">
        <v>78</v>
      </c>
      <c r="AY938" s="159" t="s">
        <v>147</v>
      </c>
    </row>
    <row r="939" spans="2:65" s="14" customFormat="1" ht="11.25" x14ac:dyDescent="0.2">
      <c r="B939" s="165"/>
      <c r="D939" s="152" t="s">
        <v>157</v>
      </c>
      <c r="E939" s="166" t="s">
        <v>1</v>
      </c>
      <c r="F939" s="167" t="s">
        <v>160</v>
      </c>
      <c r="H939" s="168">
        <v>5.7530000000000001</v>
      </c>
      <c r="I939" s="169"/>
      <c r="L939" s="165"/>
      <c r="M939" s="170"/>
      <c r="T939" s="171"/>
      <c r="AT939" s="166" t="s">
        <v>157</v>
      </c>
      <c r="AU939" s="166" t="s">
        <v>88</v>
      </c>
      <c r="AV939" s="14" t="s">
        <v>153</v>
      </c>
      <c r="AW939" s="14" t="s">
        <v>34</v>
      </c>
      <c r="AX939" s="14" t="s">
        <v>86</v>
      </c>
      <c r="AY939" s="166" t="s">
        <v>147</v>
      </c>
    </row>
    <row r="940" spans="2:65" s="1" customFormat="1" ht="24.2" customHeight="1" x14ac:dyDescent="0.2">
      <c r="B940" s="32"/>
      <c r="C940" s="133" t="s">
        <v>1236</v>
      </c>
      <c r="D940" s="133" t="s">
        <v>149</v>
      </c>
      <c r="E940" s="134" t="s">
        <v>1237</v>
      </c>
      <c r="F940" s="135" t="s">
        <v>1238</v>
      </c>
      <c r="G940" s="136" t="s">
        <v>163</v>
      </c>
      <c r="H940" s="137">
        <v>4.72</v>
      </c>
      <c r="I940" s="138"/>
      <c r="J940" s="139">
        <f>ROUND(I940*H940,2)</f>
        <v>0</v>
      </c>
      <c r="K940" s="140"/>
      <c r="L940" s="32"/>
      <c r="M940" s="141" t="s">
        <v>1</v>
      </c>
      <c r="N940" s="142" t="s">
        <v>43</v>
      </c>
      <c r="P940" s="143">
        <f>O940*H940</f>
        <v>0</v>
      </c>
      <c r="Q940" s="143">
        <v>2.0029999999999999E-2</v>
      </c>
      <c r="R940" s="143">
        <f>Q940*H940</f>
        <v>9.454159999999999E-2</v>
      </c>
      <c r="S940" s="143">
        <v>0</v>
      </c>
      <c r="T940" s="144">
        <f>S940*H940</f>
        <v>0</v>
      </c>
      <c r="AR940" s="145" t="s">
        <v>251</v>
      </c>
      <c r="AT940" s="145" t="s">
        <v>149</v>
      </c>
      <c r="AU940" s="145" t="s">
        <v>88</v>
      </c>
      <c r="AY940" s="17" t="s">
        <v>147</v>
      </c>
      <c r="BE940" s="146">
        <f>IF(N940="základní",J940,0)</f>
        <v>0</v>
      </c>
      <c r="BF940" s="146">
        <f>IF(N940="snížená",J940,0)</f>
        <v>0</v>
      </c>
      <c r="BG940" s="146">
        <f>IF(N940="zákl. přenesená",J940,0)</f>
        <v>0</v>
      </c>
      <c r="BH940" s="146">
        <f>IF(N940="sníž. přenesená",J940,0)</f>
        <v>0</v>
      </c>
      <c r="BI940" s="146">
        <f>IF(N940="nulová",J940,0)</f>
        <v>0</v>
      </c>
      <c r="BJ940" s="17" t="s">
        <v>86</v>
      </c>
      <c r="BK940" s="146">
        <f>ROUND(I940*H940,2)</f>
        <v>0</v>
      </c>
      <c r="BL940" s="17" t="s">
        <v>251</v>
      </c>
      <c r="BM940" s="145" t="s">
        <v>1239</v>
      </c>
    </row>
    <row r="941" spans="2:65" s="1" customFormat="1" ht="11.25" x14ac:dyDescent="0.2">
      <c r="B941" s="32"/>
      <c r="D941" s="147" t="s">
        <v>155</v>
      </c>
      <c r="F941" s="148" t="s">
        <v>1240</v>
      </c>
      <c r="I941" s="149"/>
      <c r="L941" s="32"/>
      <c r="M941" s="150"/>
      <c r="T941" s="56"/>
      <c r="AT941" s="17" t="s">
        <v>155</v>
      </c>
      <c r="AU941" s="17" t="s">
        <v>88</v>
      </c>
    </row>
    <row r="942" spans="2:65" s="12" customFormat="1" ht="22.5" x14ac:dyDescent="0.2">
      <c r="B942" s="151"/>
      <c r="D942" s="152" t="s">
        <v>157</v>
      </c>
      <c r="E942" s="153" t="s">
        <v>1</v>
      </c>
      <c r="F942" s="154" t="s">
        <v>962</v>
      </c>
      <c r="H942" s="153" t="s">
        <v>1</v>
      </c>
      <c r="I942" s="155"/>
      <c r="L942" s="151"/>
      <c r="M942" s="156"/>
      <c r="T942" s="157"/>
      <c r="AT942" s="153" t="s">
        <v>157</v>
      </c>
      <c r="AU942" s="153" t="s">
        <v>88</v>
      </c>
      <c r="AV942" s="12" t="s">
        <v>86</v>
      </c>
      <c r="AW942" s="12" t="s">
        <v>34</v>
      </c>
      <c r="AX942" s="12" t="s">
        <v>78</v>
      </c>
      <c r="AY942" s="153" t="s">
        <v>147</v>
      </c>
    </row>
    <row r="943" spans="2:65" s="13" customFormat="1" ht="11.25" x14ac:dyDescent="0.2">
      <c r="B943" s="158"/>
      <c r="D943" s="152" t="s">
        <v>157</v>
      </c>
      <c r="E943" s="159" t="s">
        <v>1</v>
      </c>
      <c r="F943" s="160" t="s">
        <v>1241</v>
      </c>
      <c r="H943" s="161">
        <v>1.18</v>
      </c>
      <c r="I943" s="162"/>
      <c r="L943" s="158"/>
      <c r="M943" s="163"/>
      <c r="T943" s="164"/>
      <c r="AT943" s="159" t="s">
        <v>157</v>
      </c>
      <c r="AU943" s="159" t="s">
        <v>88</v>
      </c>
      <c r="AV943" s="13" t="s">
        <v>88</v>
      </c>
      <c r="AW943" s="13" t="s">
        <v>34</v>
      </c>
      <c r="AX943" s="13" t="s">
        <v>78</v>
      </c>
      <c r="AY943" s="159" t="s">
        <v>147</v>
      </c>
    </row>
    <row r="944" spans="2:65" s="13" customFormat="1" ht="11.25" x14ac:dyDescent="0.2">
      <c r="B944" s="158"/>
      <c r="D944" s="152" t="s">
        <v>157</v>
      </c>
      <c r="E944" s="159" t="s">
        <v>1</v>
      </c>
      <c r="F944" s="160" t="s">
        <v>1242</v>
      </c>
      <c r="H944" s="161">
        <v>1.18</v>
      </c>
      <c r="I944" s="162"/>
      <c r="L944" s="158"/>
      <c r="M944" s="163"/>
      <c r="T944" s="164"/>
      <c r="AT944" s="159" t="s">
        <v>157</v>
      </c>
      <c r="AU944" s="159" t="s">
        <v>88</v>
      </c>
      <c r="AV944" s="13" t="s">
        <v>88</v>
      </c>
      <c r="AW944" s="13" t="s">
        <v>34</v>
      </c>
      <c r="AX944" s="13" t="s">
        <v>78</v>
      </c>
      <c r="AY944" s="159" t="s">
        <v>147</v>
      </c>
    </row>
    <row r="945" spans="2:65" s="13" customFormat="1" ht="11.25" x14ac:dyDescent="0.2">
      <c r="B945" s="158"/>
      <c r="D945" s="152" t="s">
        <v>157</v>
      </c>
      <c r="E945" s="159" t="s">
        <v>1</v>
      </c>
      <c r="F945" s="160" t="s">
        <v>1243</v>
      </c>
      <c r="H945" s="161">
        <v>1.18</v>
      </c>
      <c r="I945" s="162"/>
      <c r="L945" s="158"/>
      <c r="M945" s="163"/>
      <c r="T945" s="164"/>
      <c r="AT945" s="159" t="s">
        <v>157</v>
      </c>
      <c r="AU945" s="159" t="s">
        <v>88</v>
      </c>
      <c r="AV945" s="13" t="s">
        <v>88</v>
      </c>
      <c r="AW945" s="13" t="s">
        <v>34</v>
      </c>
      <c r="AX945" s="13" t="s">
        <v>78</v>
      </c>
      <c r="AY945" s="159" t="s">
        <v>147</v>
      </c>
    </row>
    <row r="946" spans="2:65" s="13" customFormat="1" ht="11.25" x14ac:dyDescent="0.2">
      <c r="B946" s="158"/>
      <c r="D946" s="152" t="s">
        <v>157</v>
      </c>
      <c r="E946" s="159" t="s">
        <v>1</v>
      </c>
      <c r="F946" s="160" t="s">
        <v>1244</v>
      </c>
      <c r="H946" s="161">
        <v>1.18</v>
      </c>
      <c r="I946" s="162"/>
      <c r="L946" s="158"/>
      <c r="M946" s="163"/>
      <c r="T946" s="164"/>
      <c r="AT946" s="159" t="s">
        <v>157</v>
      </c>
      <c r="AU946" s="159" t="s">
        <v>88</v>
      </c>
      <c r="AV946" s="13" t="s">
        <v>88</v>
      </c>
      <c r="AW946" s="13" t="s">
        <v>34</v>
      </c>
      <c r="AX946" s="13" t="s">
        <v>78</v>
      </c>
      <c r="AY946" s="159" t="s">
        <v>147</v>
      </c>
    </row>
    <row r="947" spans="2:65" s="14" customFormat="1" ht="11.25" x14ac:dyDescent="0.2">
      <c r="B947" s="165"/>
      <c r="D947" s="152" t="s">
        <v>157</v>
      </c>
      <c r="E947" s="166" t="s">
        <v>1</v>
      </c>
      <c r="F947" s="167" t="s">
        <v>160</v>
      </c>
      <c r="H947" s="168">
        <v>4.72</v>
      </c>
      <c r="I947" s="169"/>
      <c r="L947" s="165"/>
      <c r="M947" s="170"/>
      <c r="T947" s="171"/>
      <c r="AT947" s="166" t="s">
        <v>157</v>
      </c>
      <c r="AU947" s="166" t="s">
        <v>88</v>
      </c>
      <c r="AV947" s="14" t="s">
        <v>153</v>
      </c>
      <c r="AW947" s="14" t="s">
        <v>34</v>
      </c>
      <c r="AX947" s="14" t="s">
        <v>86</v>
      </c>
      <c r="AY947" s="166" t="s">
        <v>147</v>
      </c>
    </row>
    <row r="948" spans="2:65" s="1" customFormat="1" ht="21.75" customHeight="1" x14ac:dyDescent="0.2">
      <c r="B948" s="32"/>
      <c r="C948" s="133" t="s">
        <v>1245</v>
      </c>
      <c r="D948" s="133" t="s">
        <v>149</v>
      </c>
      <c r="E948" s="134" t="s">
        <v>1246</v>
      </c>
      <c r="F948" s="135" t="s">
        <v>1247</v>
      </c>
      <c r="G948" s="136" t="s">
        <v>259</v>
      </c>
      <c r="H948" s="137">
        <v>1</v>
      </c>
      <c r="I948" s="138"/>
      <c r="J948" s="139">
        <f>ROUND(I948*H948,2)</f>
        <v>0</v>
      </c>
      <c r="K948" s="140"/>
      <c r="L948" s="32"/>
      <c r="M948" s="141" t="s">
        <v>1</v>
      </c>
      <c r="N948" s="142" t="s">
        <v>43</v>
      </c>
      <c r="P948" s="143">
        <f>O948*H948</f>
        <v>0</v>
      </c>
      <c r="Q948" s="143">
        <v>2.2000000000000001E-4</v>
      </c>
      <c r="R948" s="143">
        <f>Q948*H948</f>
        <v>2.2000000000000001E-4</v>
      </c>
      <c r="S948" s="143">
        <v>0</v>
      </c>
      <c r="T948" s="144">
        <f>S948*H948</f>
        <v>0</v>
      </c>
      <c r="AR948" s="145" t="s">
        <v>251</v>
      </c>
      <c r="AT948" s="145" t="s">
        <v>149</v>
      </c>
      <c r="AU948" s="145" t="s">
        <v>88</v>
      </c>
      <c r="AY948" s="17" t="s">
        <v>147</v>
      </c>
      <c r="BE948" s="146">
        <f>IF(N948="základní",J948,0)</f>
        <v>0</v>
      </c>
      <c r="BF948" s="146">
        <f>IF(N948="snížená",J948,0)</f>
        <v>0</v>
      </c>
      <c r="BG948" s="146">
        <f>IF(N948="zákl. přenesená",J948,0)</f>
        <v>0</v>
      </c>
      <c r="BH948" s="146">
        <f>IF(N948="sníž. přenesená",J948,0)</f>
        <v>0</v>
      </c>
      <c r="BI948" s="146">
        <f>IF(N948="nulová",J948,0)</f>
        <v>0</v>
      </c>
      <c r="BJ948" s="17" t="s">
        <v>86</v>
      </c>
      <c r="BK948" s="146">
        <f>ROUND(I948*H948,2)</f>
        <v>0</v>
      </c>
      <c r="BL948" s="17" t="s">
        <v>251</v>
      </c>
      <c r="BM948" s="145" t="s">
        <v>1248</v>
      </c>
    </row>
    <row r="949" spans="2:65" s="1" customFormat="1" ht="11.25" x14ac:dyDescent="0.2">
      <c r="B949" s="32"/>
      <c r="D949" s="147" t="s">
        <v>155</v>
      </c>
      <c r="F949" s="148" t="s">
        <v>1249</v>
      </c>
      <c r="I949" s="149"/>
      <c r="L949" s="32"/>
      <c r="M949" s="150"/>
      <c r="T949" s="56"/>
      <c r="AT949" s="17" t="s">
        <v>155</v>
      </c>
      <c r="AU949" s="17" t="s">
        <v>88</v>
      </c>
    </row>
    <row r="950" spans="2:65" s="12" customFormat="1" ht="11.25" x14ac:dyDescent="0.2">
      <c r="B950" s="151"/>
      <c r="D950" s="152" t="s">
        <v>157</v>
      </c>
      <c r="E950" s="153" t="s">
        <v>1</v>
      </c>
      <c r="F950" s="154" t="s">
        <v>432</v>
      </c>
      <c r="H950" s="153" t="s">
        <v>1</v>
      </c>
      <c r="I950" s="155"/>
      <c r="L950" s="151"/>
      <c r="M950" s="156"/>
      <c r="T950" s="157"/>
      <c r="AT950" s="153" t="s">
        <v>157</v>
      </c>
      <c r="AU950" s="153" t="s">
        <v>88</v>
      </c>
      <c r="AV950" s="12" t="s">
        <v>86</v>
      </c>
      <c r="AW950" s="12" t="s">
        <v>34</v>
      </c>
      <c r="AX950" s="12" t="s">
        <v>78</v>
      </c>
      <c r="AY950" s="153" t="s">
        <v>147</v>
      </c>
    </row>
    <row r="951" spans="2:65" s="13" customFormat="1" ht="11.25" x14ac:dyDescent="0.2">
      <c r="B951" s="158"/>
      <c r="D951" s="152" t="s">
        <v>157</v>
      </c>
      <c r="E951" s="159" t="s">
        <v>1</v>
      </c>
      <c r="F951" s="160" t="s">
        <v>1250</v>
      </c>
      <c r="H951" s="161">
        <v>1</v>
      </c>
      <c r="I951" s="162"/>
      <c r="L951" s="158"/>
      <c r="M951" s="163"/>
      <c r="T951" s="164"/>
      <c r="AT951" s="159" t="s">
        <v>157</v>
      </c>
      <c r="AU951" s="159" t="s">
        <v>88</v>
      </c>
      <c r="AV951" s="13" t="s">
        <v>88</v>
      </c>
      <c r="AW951" s="13" t="s">
        <v>34</v>
      </c>
      <c r="AX951" s="13" t="s">
        <v>78</v>
      </c>
      <c r="AY951" s="159" t="s">
        <v>147</v>
      </c>
    </row>
    <row r="952" spans="2:65" s="14" customFormat="1" ht="11.25" x14ac:dyDescent="0.2">
      <c r="B952" s="165"/>
      <c r="D952" s="152" t="s">
        <v>157</v>
      </c>
      <c r="E952" s="166" t="s">
        <v>1</v>
      </c>
      <c r="F952" s="167" t="s">
        <v>160</v>
      </c>
      <c r="H952" s="168">
        <v>1</v>
      </c>
      <c r="I952" s="169"/>
      <c r="L952" s="165"/>
      <c r="M952" s="170"/>
      <c r="T952" s="171"/>
      <c r="AT952" s="166" t="s">
        <v>157</v>
      </c>
      <c r="AU952" s="166" t="s">
        <v>88</v>
      </c>
      <c r="AV952" s="14" t="s">
        <v>153</v>
      </c>
      <c r="AW952" s="14" t="s">
        <v>34</v>
      </c>
      <c r="AX952" s="14" t="s">
        <v>86</v>
      </c>
      <c r="AY952" s="166" t="s">
        <v>147</v>
      </c>
    </row>
    <row r="953" spans="2:65" s="1" customFormat="1" ht="33" customHeight="1" x14ac:dyDescent="0.2">
      <c r="B953" s="32"/>
      <c r="C953" s="172" t="s">
        <v>1251</v>
      </c>
      <c r="D953" s="172" t="s">
        <v>392</v>
      </c>
      <c r="E953" s="173" t="s">
        <v>1252</v>
      </c>
      <c r="F953" s="174" t="s">
        <v>1253</v>
      </c>
      <c r="G953" s="175" t="s">
        <v>259</v>
      </c>
      <c r="H953" s="176">
        <v>1</v>
      </c>
      <c r="I953" s="177"/>
      <c r="J953" s="178">
        <f>ROUND(I953*H953,2)</f>
        <v>0</v>
      </c>
      <c r="K953" s="179"/>
      <c r="L953" s="180"/>
      <c r="M953" s="181" t="s">
        <v>1</v>
      </c>
      <c r="N953" s="182" t="s">
        <v>43</v>
      </c>
      <c r="P953" s="143">
        <f>O953*H953</f>
        <v>0</v>
      </c>
      <c r="Q953" s="143">
        <v>1.272E-2</v>
      </c>
      <c r="R953" s="143">
        <f>Q953*H953</f>
        <v>1.272E-2</v>
      </c>
      <c r="S953" s="143">
        <v>0</v>
      </c>
      <c r="T953" s="144">
        <f>S953*H953</f>
        <v>0</v>
      </c>
      <c r="AR953" s="145" t="s">
        <v>361</v>
      </c>
      <c r="AT953" s="145" t="s">
        <v>392</v>
      </c>
      <c r="AU953" s="145" t="s">
        <v>88</v>
      </c>
      <c r="AY953" s="17" t="s">
        <v>147</v>
      </c>
      <c r="BE953" s="146">
        <f>IF(N953="základní",J953,0)</f>
        <v>0</v>
      </c>
      <c r="BF953" s="146">
        <f>IF(N953="snížená",J953,0)</f>
        <v>0</v>
      </c>
      <c r="BG953" s="146">
        <f>IF(N953="zákl. přenesená",J953,0)</f>
        <v>0</v>
      </c>
      <c r="BH953" s="146">
        <f>IF(N953="sníž. přenesená",J953,0)</f>
        <v>0</v>
      </c>
      <c r="BI953" s="146">
        <f>IF(N953="nulová",J953,0)</f>
        <v>0</v>
      </c>
      <c r="BJ953" s="17" t="s">
        <v>86</v>
      </c>
      <c r="BK953" s="146">
        <f>ROUND(I953*H953,2)</f>
        <v>0</v>
      </c>
      <c r="BL953" s="17" t="s">
        <v>251</v>
      </c>
      <c r="BM953" s="145" t="s">
        <v>1254</v>
      </c>
    </row>
    <row r="954" spans="2:65" s="13" customFormat="1" ht="11.25" x14ac:dyDescent="0.2">
      <c r="B954" s="158"/>
      <c r="D954" s="152" t="s">
        <v>157</v>
      </c>
      <c r="E954" s="159" t="s">
        <v>1</v>
      </c>
      <c r="F954" s="160" t="s">
        <v>86</v>
      </c>
      <c r="H954" s="161">
        <v>1</v>
      </c>
      <c r="I954" s="162"/>
      <c r="L954" s="158"/>
      <c r="M954" s="163"/>
      <c r="T954" s="164"/>
      <c r="AT954" s="159" t="s">
        <v>157</v>
      </c>
      <c r="AU954" s="159" t="s">
        <v>88</v>
      </c>
      <c r="AV954" s="13" t="s">
        <v>88</v>
      </c>
      <c r="AW954" s="13" t="s">
        <v>34</v>
      </c>
      <c r="AX954" s="13" t="s">
        <v>78</v>
      </c>
      <c r="AY954" s="159" t="s">
        <v>147</v>
      </c>
    </row>
    <row r="955" spans="2:65" s="14" customFormat="1" ht="11.25" x14ac:dyDescent="0.2">
      <c r="B955" s="165"/>
      <c r="D955" s="152" t="s">
        <v>157</v>
      </c>
      <c r="E955" s="166" t="s">
        <v>1</v>
      </c>
      <c r="F955" s="167" t="s">
        <v>160</v>
      </c>
      <c r="H955" s="168">
        <v>1</v>
      </c>
      <c r="I955" s="169"/>
      <c r="L955" s="165"/>
      <c r="M955" s="170"/>
      <c r="T955" s="171"/>
      <c r="AT955" s="166" t="s">
        <v>157</v>
      </c>
      <c r="AU955" s="166" t="s">
        <v>88</v>
      </c>
      <c r="AV955" s="14" t="s">
        <v>153</v>
      </c>
      <c r="AW955" s="14" t="s">
        <v>34</v>
      </c>
      <c r="AX955" s="14" t="s">
        <v>86</v>
      </c>
      <c r="AY955" s="166" t="s">
        <v>147</v>
      </c>
    </row>
    <row r="956" spans="2:65" s="1" customFormat="1" ht="33" customHeight="1" x14ac:dyDescent="0.2">
      <c r="B956" s="32"/>
      <c r="C956" s="133" t="s">
        <v>1255</v>
      </c>
      <c r="D956" s="133" t="s">
        <v>149</v>
      </c>
      <c r="E956" s="134" t="s">
        <v>1256</v>
      </c>
      <c r="F956" s="135" t="s">
        <v>1257</v>
      </c>
      <c r="G956" s="136" t="s">
        <v>855</v>
      </c>
      <c r="H956" s="183"/>
      <c r="I956" s="138"/>
      <c r="J956" s="139">
        <f>ROUND(I956*H956,2)</f>
        <v>0</v>
      </c>
      <c r="K956" s="140"/>
      <c r="L956" s="32"/>
      <c r="M956" s="141" t="s">
        <v>1</v>
      </c>
      <c r="N956" s="142" t="s">
        <v>43</v>
      </c>
      <c r="P956" s="143">
        <f>O956*H956</f>
        <v>0</v>
      </c>
      <c r="Q956" s="143">
        <v>0</v>
      </c>
      <c r="R956" s="143">
        <f>Q956*H956</f>
        <v>0</v>
      </c>
      <c r="S956" s="143">
        <v>0</v>
      </c>
      <c r="T956" s="144">
        <f>S956*H956</f>
        <v>0</v>
      </c>
      <c r="AR956" s="145" t="s">
        <v>251</v>
      </c>
      <c r="AT956" s="145" t="s">
        <v>149</v>
      </c>
      <c r="AU956" s="145" t="s">
        <v>88</v>
      </c>
      <c r="AY956" s="17" t="s">
        <v>147</v>
      </c>
      <c r="BE956" s="146">
        <f>IF(N956="základní",J956,0)</f>
        <v>0</v>
      </c>
      <c r="BF956" s="146">
        <f>IF(N956="snížená",J956,0)</f>
        <v>0</v>
      </c>
      <c r="BG956" s="146">
        <f>IF(N956="zákl. přenesená",J956,0)</f>
        <v>0</v>
      </c>
      <c r="BH956" s="146">
        <f>IF(N956="sníž. přenesená",J956,0)</f>
        <v>0</v>
      </c>
      <c r="BI956" s="146">
        <f>IF(N956="nulová",J956,0)</f>
        <v>0</v>
      </c>
      <c r="BJ956" s="17" t="s">
        <v>86</v>
      </c>
      <c r="BK956" s="146">
        <f>ROUND(I956*H956,2)</f>
        <v>0</v>
      </c>
      <c r="BL956" s="17" t="s">
        <v>251</v>
      </c>
      <c r="BM956" s="145" t="s">
        <v>1258</v>
      </c>
    </row>
    <row r="957" spans="2:65" s="1" customFormat="1" ht="11.25" x14ac:dyDescent="0.2">
      <c r="B957" s="32"/>
      <c r="D957" s="147" t="s">
        <v>155</v>
      </c>
      <c r="F957" s="148" t="s">
        <v>1259</v>
      </c>
      <c r="I957" s="149"/>
      <c r="L957" s="32"/>
      <c r="M957" s="150"/>
      <c r="T957" s="56"/>
      <c r="AT957" s="17" t="s">
        <v>155</v>
      </c>
      <c r="AU957" s="17" t="s">
        <v>88</v>
      </c>
    </row>
    <row r="958" spans="2:65" s="1" customFormat="1" ht="37.9" customHeight="1" x14ac:dyDescent="0.2">
      <c r="B958" s="32"/>
      <c r="C958" s="133" t="s">
        <v>1260</v>
      </c>
      <c r="D958" s="133" t="s">
        <v>149</v>
      </c>
      <c r="E958" s="134" t="s">
        <v>1261</v>
      </c>
      <c r="F958" s="135" t="s">
        <v>1262</v>
      </c>
      <c r="G958" s="136" t="s">
        <v>855</v>
      </c>
      <c r="H958" s="183"/>
      <c r="I958" s="138"/>
      <c r="J958" s="139">
        <f>ROUND(I958*H958,2)</f>
        <v>0</v>
      </c>
      <c r="K958" s="140"/>
      <c r="L958" s="32"/>
      <c r="M958" s="141" t="s">
        <v>1</v>
      </c>
      <c r="N958" s="142" t="s">
        <v>43</v>
      </c>
      <c r="P958" s="143">
        <f>O958*H958</f>
        <v>0</v>
      </c>
      <c r="Q958" s="143">
        <v>0</v>
      </c>
      <c r="R958" s="143">
        <f>Q958*H958</f>
        <v>0</v>
      </c>
      <c r="S958" s="143">
        <v>0</v>
      </c>
      <c r="T958" s="144">
        <f>S958*H958</f>
        <v>0</v>
      </c>
      <c r="AR958" s="145" t="s">
        <v>251</v>
      </c>
      <c r="AT958" s="145" t="s">
        <v>149</v>
      </c>
      <c r="AU958" s="145" t="s">
        <v>88</v>
      </c>
      <c r="AY958" s="17" t="s">
        <v>147</v>
      </c>
      <c r="BE958" s="146">
        <f>IF(N958="základní",J958,0)</f>
        <v>0</v>
      </c>
      <c r="BF958" s="146">
        <f>IF(N958="snížená",J958,0)</f>
        <v>0</v>
      </c>
      <c r="BG958" s="146">
        <f>IF(N958="zákl. přenesená",J958,0)</f>
        <v>0</v>
      </c>
      <c r="BH958" s="146">
        <f>IF(N958="sníž. přenesená",J958,0)</f>
        <v>0</v>
      </c>
      <c r="BI958" s="146">
        <f>IF(N958="nulová",J958,0)</f>
        <v>0</v>
      </c>
      <c r="BJ958" s="17" t="s">
        <v>86</v>
      </c>
      <c r="BK958" s="146">
        <f>ROUND(I958*H958,2)</f>
        <v>0</v>
      </c>
      <c r="BL958" s="17" t="s">
        <v>251</v>
      </c>
      <c r="BM958" s="145" t="s">
        <v>1263</v>
      </c>
    </row>
    <row r="959" spans="2:65" s="1" customFormat="1" ht="11.25" x14ac:dyDescent="0.2">
      <c r="B959" s="32"/>
      <c r="D959" s="147" t="s">
        <v>155</v>
      </c>
      <c r="F959" s="148" t="s">
        <v>1264</v>
      </c>
      <c r="I959" s="149"/>
      <c r="L959" s="32"/>
      <c r="M959" s="150"/>
      <c r="T959" s="56"/>
      <c r="AT959" s="17" t="s">
        <v>155</v>
      </c>
      <c r="AU959" s="17" t="s">
        <v>88</v>
      </c>
    </row>
    <row r="960" spans="2:65" s="11" customFormat="1" ht="22.9" customHeight="1" x14ac:dyDescent="0.2">
      <c r="B960" s="121"/>
      <c r="D960" s="122" t="s">
        <v>77</v>
      </c>
      <c r="E960" s="131" t="s">
        <v>1265</v>
      </c>
      <c r="F960" s="131" t="s">
        <v>1266</v>
      </c>
      <c r="I960" s="124"/>
      <c r="J960" s="132">
        <f>BK960</f>
        <v>0</v>
      </c>
      <c r="L960" s="121"/>
      <c r="M960" s="126"/>
      <c r="P960" s="127">
        <f>SUM(P961:P988)</f>
        <v>0</v>
      </c>
      <c r="R960" s="127">
        <f>SUM(R961:R988)</f>
        <v>0</v>
      </c>
      <c r="T960" s="128">
        <f>SUM(T961:T988)</f>
        <v>1.68798E-2</v>
      </c>
      <c r="AR960" s="122" t="s">
        <v>88</v>
      </c>
      <c r="AT960" s="129" t="s">
        <v>77</v>
      </c>
      <c r="AU960" s="129" t="s">
        <v>86</v>
      </c>
      <c r="AY960" s="122" t="s">
        <v>147</v>
      </c>
      <c r="BK960" s="130">
        <f>SUM(BK961:BK988)</f>
        <v>0</v>
      </c>
    </row>
    <row r="961" spans="2:65" s="1" customFormat="1" ht="24.2" customHeight="1" x14ac:dyDescent="0.2">
      <c r="B961" s="32"/>
      <c r="C961" s="133" t="s">
        <v>1267</v>
      </c>
      <c r="D961" s="133" t="s">
        <v>149</v>
      </c>
      <c r="E961" s="134" t="s">
        <v>1268</v>
      </c>
      <c r="F961" s="135" t="s">
        <v>1269</v>
      </c>
      <c r="G961" s="136" t="s">
        <v>259</v>
      </c>
      <c r="H961" s="137">
        <v>2</v>
      </c>
      <c r="I961" s="138"/>
      <c r="J961" s="139">
        <f>ROUND(I961*H961,2)</f>
        <v>0</v>
      </c>
      <c r="K961" s="140"/>
      <c r="L961" s="32"/>
      <c r="M961" s="141" t="s">
        <v>1</v>
      </c>
      <c r="N961" s="142" t="s">
        <v>43</v>
      </c>
      <c r="P961" s="143">
        <f>O961*H961</f>
        <v>0</v>
      </c>
      <c r="Q961" s="143">
        <v>0</v>
      </c>
      <c r="R961" s="143">
        <f>Q961*H961</f>
        <v>0</v>
      </c>
      <c r="S961" s="143">
        <v>0</v>
      </c>
      <c r="T961" s="144">
        <f>S961*H961</f>
        <v>0</v>
      </c>
      <c r="AR961" s="145" t="s">
        <v>251</v>
      </c>
      <c r="AT961" s="145" t="s">
        <v>149</v>
      </c>
      <c r="AU961" s="145" t="s">
        <v>88</v>
      </c>
      <c r="AY961" s="17" t="s">
        <v>147</v>
      </c>
      <c r="BE961" s="146">
        <f>IF(N961="základní",J961,0)</f>
        <v>0</v>
      </c>
      <c r="BF961" s="146">
        <f>IF(N961="snížená",J961,0)</f>
        <v>0</v>
      </c>
      <c r="BG961" s="146">
        <f>IF(N961="zákl. přenesená",J961,0)</f>
        <v>0</v>
      </c>
      <c r="BH961" s="146">
        <f>IF(N961="sníž. přenesená",J961,0)</f>
        <v>0</v>
      </c>
      <c r="BI961" s="146">
        <f>IF(N961="nulová",J961,0)</f>
        <v>0</v>
      </c>
      <c r="BJ961" s="17" t="s">
        <v>86</v>
      </c>
      <c r="BK961" s="146">
        <f>ROUND(I961*H961,2)</f>
        <v>0</v>
      </c>
      <c r="BL961" s="17" t="s">
        <v>251</v>
      </c>
      <c r="BM961" s="145" t="s">
        <v>1270</v>
      </c>
    </row>
    <row r="962" spans="2:65" s="1" customFormat="1" ht="11.25" x14ac:dyDescent="0.2">
      <c r="B962" s="32"/>
      <c r="D962" s="147" t="s">
        <v>155</v>
      </c>
      <c r="F962" s="148" t="s">
        <v>1271</v>
      </c>
      <c r="I962" s="149"/>
      <c r="L962" s="32"/>
      <c r="M962" s="150"/>
      <c r="T962" s="56"/>
      <c r="AT962" s="17" t="s">
        <v>155</v>
      </c>
      <c r="AU962" s="17" t="s">
        <v>88</v>
      </c>
    </row>
    <row r="963" spans="2:65" s="12" customFormat="1" ht="11.25" x14ac:dyDescent="0.2">
      <c r="B963" s="151"/>
      <c r="D963" s="152" t="s">
        <v>157</v>
      </c>
      <c r="E963" s="153" t="s">
        <v>1</v>
      </c>
      <c r="F963" s="154" t="s">
        <v>1272</v>
      </c>
      <c r="H963" s="153" t="s">
        <v>1</v>
      </c>
      <c r="I963" s="155"/>
      <c r="L963" s="151"/>
      <c r="M963" s="156"/>
      <c r="T963" s="157"/>
      <c r="AT963" s="153" t="s">
        <v>157</v>
      </c>
      <c r="AU963" s="153" t="s">
        <v>88</v>
      </c>
      <c r="AV963" s="12" t="s">
        <v>86</v>
      </c>
      <c r="AW963" s="12" t="s">
        <v>34</v>
      </c>
      <c r="AX963" s="12" t="s">
        <v>78</v>
      </c>
      <c r="AY963" s="153" t="s">
        <v>147</v>
      </c>
    </row>
    <row r="964" spans="2:65" s="13" customFormat="1" ht="11.25" x14ac:dyDescent="0.2">
      <c r="B964" s="158"/>
      <c r="D964" s="152" t="s">
        <v>157</v>
      </c>
      <c r="E964" s="159" t="s">
        <v>1</v>
      </c>
      <c r="F964" s="160" t="s">
        <v>88</v>
      </c>
      <c r="H964" s="161">
        <v>2</v>
      </c>
      <c r="I964" s="162"/>
      <c r="L964" s="158"/>
      <c r="M964" s="163"/>
      <c r="T964" s="164"/>
      <c r="AT964" s="159" t="s">
        <v>157</v>
      </c>
      <c r="AU964" s="159" t="s">
        <v>88</v>
      </c>
      <c r="AV964" s="13" t="s">
        <v>88</v>
      </c>
      <c r="AW964" s="13" t="s">
        <v>34</v>
      </c>
      <c r="AX964" s="13" t="s">
        <v>78</v>
      </c>
      <c r="AY964" s="159" t="s">
        <v>147</v>
      </c>
    </row>
    <row r="965" spans="2:65" s="14" customFormat="1" ht="11.25" x14ac:dyDescent="0.2">
      <c r="B965" s="165"/>
      <c r="D965" s="152" t="s">
        <v>157</v>
      </c>
      <c r="E965" s="166" t="s">
        <v>1</v>
      </c>
      <c r="F965" s="167" t="s">
        <v>160</v>
      </c>
      <c r="H965" s="168">
        <v>2</v>
      </c>
      <c r="I965" s="169"/>
      <c r="L965" s="165"/>
      <c r="M965" s="170"/>
      <c r="T965" s="171"/>
      <c r="AT965" s="166" t="s">
        <v>157</v>
      </c>
      <c r="AU965" s="166" t="s">
        <v>88</v>
      </c>
      <c r="AV965" s="14" t="s">
        <v>153</v>
      </c>
      <c r="AW965" s="14" t="s">
        <v>34</v>
      </c>
      <c r="AX965" s="14" t="s">
        <v>86</v>
      </c>
      <c r="AY965" s="166" t="s">
        <v>147</v>
      </c>
    </row>
    <row r="966" spans="2:65" s="1" customFormat="1" ht="24.2" customHeight="1" x14ac:dyDescent="0.2">
      <c r="B966" s="32"/>
      <c r="C966" s="133" t="s">
        <v>1273</v>
      </c>
      <c r="D966" s="133" t="s">
        <v>149</v>
      </c>
      <c r="E966" s="134" t="s">
        <v>1274</v>
      </c>
      <c r="F966" s="135" t="s">
        <v>1275</v>
      </c>
      <c r="G966" s="136" t="s">
        <v>163</v>
      </c>
      <c r="H966" s="137">
        <v>2.2799999999999998</v>
      </c>
      <c r="I966" s="138"/>
      <c r="J966" s="139">
        <f>ROUND(I966*H966,2)</f>
        <v>0</v>
      </c>
      <c r="K966" s="140"/>
      <c r="L966" s="32"/>
      <c r="M966" s="141" t="s">
        <v>1</v>
      </c>
      <c r="N966" s="142" t="s">
        <v>43</v>
      </c>
      <c r="P966" s="143">
        <f>O966*H966</f>
        <v>0</v>
      </c>
      <c r="Q966" s="143">
        <v>0</v>
      </c>
      <c r="R966" s="143">
        <f>Q966*H966</f>
        <v>0</v>
      </c>
      <c r="S966" s="143">
        <v>1.91E-3</v>
      </c>
      <c r="T966" s="144">
        <f>S966*H966</f>
        <v>4.3547999999999998E-3</v>
      </c>
      <c r="AR966" s="145" t="s">
        <v>251</v>
      </c>
      <c r="AT966" s="145" t="s">
        <v>149</v>
      </c>
      <c r="AU966" s="145" t="s">
        <v>88</v>
      </c>
      <c r="AY966" s="17" t="s">
        <v>147</v>
      </c>
      <c r="BE966" s="146">
        <f>IF(N966="základní",J966,0)</f>
        <v>0</v>
      </c>
      <c r="BF966" s="146">
        <f>IF(N966="snížená",J966,0)</f>
        <v>0</v>
      </c>
      <c r="BG966" s="146">
        <f>IF(N966="zákl. přenesená",J966,0)</f>
        <v>0</v>
      </c>
      <c r="BH966" s="146">
        <f>IF(N966="sníž. přenesená",J966,0)</f>
        <v>0</v>
      </c>
      <c r="BI966" s="146">
        <f>IF(N966="nulová",J966,0)</f>
        <v>0</v>
      </c>
      <c r="BJ966" s="17" t="s">
        <v>86</v>
      </c>
      <c r="BK966" s="146">
        <f>ROUND(I966*H966,2)</f>
        <v>0</v>
      </c>
      <c r="BL966" s="17" t="s">
        <v>251</v>
      </c>
      <c r="BM966" s="145" t="s">
        <v>1276</v>
      </c>
    </row>
    <row r="967" spans="2:65" s="1" customFormat="1" ht="11.25" x14ac:dyDescent="0.2">
      <c r="B967" s="32"/>
      <c r="D967" s="147" t="s">
        <v>155</v>
      </c>
      <c r="F967" s="148" t="s">
        <v>1277</v>
      </c>
      <c r="I967" s="149"/>
      <c r="L967" s="32"/>
      <c r="M967" s="150"/>
      <c r="T967" s="56"/>
      <c r="AT967" s="17" t="s">
        <v>155</v>
      </c>
      <c r="AU967" s="17" t="s">
        <v>88</v>
      </c>
    </row>
    <row r="968" spans="2:65" s="12" customFormat="1" ht="11.25" x14ac:dyDescent="0.2">
      <c r="B968" s="151"/>
      <c r="D968" s="152" t="s">
        <v>157</v>
      </c>
      <c r="E968" s="153" t="s">
        <v>1</v>
      </c>
      <c r="F968" s="154" t="s">
        <v>1278</v>
      </c>
      <c r="H968" s="153" t="s">
        <v>1</v>
      </c>
      <c r="I968" s="155"/>
      <c r="L968" s="151"/>
      <c r="M968" s="156"/>
      <c r="T968" s="157"/>
      <c r="AT968" s="153" t="s">
        <v>157</v>
      </c>
      <c r="AU968" s="153" t="s">
        <v>88</v>
      </c>
      <c r="AV968" s="12" t="s">
        <v>86</v>
      </c>
      <c r="AW968" s="12" t="s">
        <v>34</v>
      </c>
      <c r="AX968" s="12" t="s">
        <v>78</v>
      </c>
      <c r="AY968" s="153" t="s">
        <v>147</v>
      </c>
    </row>
    <row r="969" spans="2:65" s="13" customFormat="1" ht="11.25" x14ac:dyDescent="0.2">
      <c r="B969" s="158"/>
      <c r="D969" s="152" t="s">
        <v>157</v>
      </c>
      <c r="E969" s="159" t="s">
        <v>1</v>
      </c>
      <c r="F969" s="160" t="s">
        <v>1279</v>
      </c>
      <c r="H969" s="161">
        <v>2.2799999999999998</v>
      </c>
      <c r="I969" s="162"/>
      <c r="L969" s="158"/>
      <c r="M969" s="163"/>
      <c r="T969" s="164"/>
      <c r="AT969" s="159" t="s">
        <v>157</v>
      </c>
      <c r="AU969" s="159" t="s">
        <v>88</v>
      </c>
      <c r="AV969" s="13" t="s">
        <v>88</v>
      </c>
      <c r="AW969" s="13" t="s">
        <v>34</v>
      </c>
      <c r="AX969" s="13" t="s">
        <v>78</v>
      </c>
      <c r="AY969" s="159" t="s">
        <v>147</v>
      </c>
    </row>
    <row r="970" spans="2:65" s="14" customFormat="1" ht="11.25" x14ac:dyDescent="0.2">
      <c r="B970" s="165"/>
      <c r="D970" s="152" t="s">
        <v>157</v>
      </c>
      <c r="E970" s="166" t="s">
        <v>1</v>
      </c>
      <c r="F970" s="167" t="s">
        <v>160</v>
      </c>
      <c r="H970" s="168">
        <v>2.2799999999999998</v>
      </c>
      <c r="I970" s="169"/>
      <c r="L970" s="165"/>
      <c r="M970" s="170"/>
      <c r="T970" s="171"/>
      <c r="AT970" s="166" t="s">
        <v>157</v>
      </c>
      <c r="AU970" s="166" t="s">
        <v>88</v>
      </c>
      <c r="AV970" s="14" t="s">
        <v>153</v>
      </c>
      <c r="AW970" s="14" t="s">
        <v>34</v>
      </c>
      <c r="AX970" s="14" t="s">
        <v>86</v>
      </c>
      <c r="AY970" s="166" t="s">
        <v>147</v>
      </c>
    </row>
    <row r="971" spans="2:65" s="1" customFormat="1" ht="16.5" customHeight="1" x14ac:dyDescent="0.2">
      <c r="B971" s="32"/>
      <c r="C971" s="133" t="s">
        <v>1280</v>
      </c>
      <c r="D971" s="133" t="s">
        <v>149</v>
      </c>
      <c r="E971" s="134" t="s">
        <v>1281</v>
      </c>
      <c r="F971" s="135" t="s">
        <v>1282</v>
      </c>
      <c r="G971" s="136" t="s">
        <v>163</v>
      </c>
      <c r="H971" s="137">
        <v>7.5</v>
      </c>
      <c r="I971" s="138"/>
      <c r="J971" s="139">
        <f>ROUND(I971*H971,2)</f>
        <v>0</v>
      </c>
      <c r="K971" s="140"/>
      <c r="L971" s="32"/>
      <c r="M971" s="141" t="s">
        <v>1</v>
      </c>
      <c r="N971" s="142" t="s">
        <v>43</v>
      </c>
      <c r="P971" s="143">
        <f>O971*H971</f>
        <v>0</v>
      </c>
      <c r="Q971" s="143">
        <v>0</v>
      </c>
      <c r="R971" s="143">
        <f>Q971*H971</f>
        <v>0</v>
      </c>
      <c r="S971" s="143">
        <v>1.67E-3</v>
      </c>
      <c r="T971" s="144">
        <f>S971*H971</f>
        <v>1.2525E-2</v>
      </c>
      <c r="AR971" s="145" t="s">
        <v>251</v>
      </c>
      <c r="AT971" s="145" t="s">
        <v>149</v>
      </c>
      <c r="AU971" s="145" t="s">
        <v>88</v>
      </c>
      <c r="AY971" s="17" t="s">
        <v>147</v>
      </c>
      <c r="BE971" s="146">
        <f>IF(N971="základní",J971,0)</f>
        <v>0</v>
      </c>
      <c r="BF971" s="146">
        <f>IF(N971="snížená",J971,0)</f>
        <v>0</v>
      </c>
      <c r="BG971" s="146">
        <f>IF(N971="zákl. přenesená",J971,0)</f>
        <v>0</v>
      </c>
      <c r="BH971" s="146">
        <f>IF(N971="sníž. přenesená",J971,0)</f>
        <v>0</v>
      </c>
      <c r="BI971" s="146">
        <f>IF(N971="nulová",J971,0)</f>
        <v>0</v>
      </c>
      <c r="BJ971" s="17" t="s">
        <v>86</v>
      </c>
      <c r="BK971" s="146">
        <f>ROUND(I971*H971,2)</f>
        <v>0</v>
      </c>
      <c r="BL971" s="17" t="s">
        <v>251</v>
      </c>
      <c r="BM971" s="145" t="s">
        <v>1283</v>
      </c>
    </row>
    <row r="972" spans="2:65" s="1" customFormat="1" ht="11.25" x14ac:dyDescent="0.2">
      <c r="B972" s="32"/>
      <c r="D972" s="147" t="s">
        <v>155</v>
      </c>
      <c r="F972" s="148" t="s">
        <v>1284</v>
      </c>
      <c r="I972" s="149"/>
      <c r="L972" s="32"/>
      <c r="M972" s="150"/>
      <c r="T972" s="56"/>
      <c r="AT972" s="17" t="s">
        <v>155</v>
      </c>
      <c r="AU972" s="17" t="s">
        <v>88</v>
      </c>
    </row>
    <row r="973" spans="2:65" s="13" customFormat="1" ht="11.25" x14ac:dyDescent="0.2">
      <c r="B973" s="158"/>
      <c r="D973" s="152" t="s">
        <v>157</v>
      </c>
      <c r="E973" s="159" t="s">
        <v>1</v>
      </c>
      <c r="F973" s="160" t="s">
        <v>1285</v>
      </c>
      <c r="H973" s="161">
        <v>1.5</v>
      </c>
      <c r="I973" s="162"/>
      <c r="L973" s="158"/>
      <c r="M973" s="163"/>
      <c r="T973" s="164"/>
      <c r="AT973" s="159" t="s">
        <v>157</v>
      </c>
      <c r="AU973" s="159" t="s">
        <v>88</v>
      </c>
      <c r="AV973" s="13" t="s">
        <v>88</v>
      </c>
      <c r="AW973" s="13" t="s">
        <v>34</v>
      </c>
      <c r="AX973" s="13" t="s">
        <v>78</v>
      </c>
      <c r="AY973" s="159" t="s">
        <v>147</v>
      </c>
    </row>
    <row r="974" spans="2:65" s="13" customFormat="1" ht="11.25" x14ac:dyDescent="0.2">
      <c r="B974" s="158"/>
      <c r="D974" s="152" t="s">
        <v>157</v>
      </c>
      <c r="E974" s="159" t="s">
        <v>1</v>
      </c>
      <c r="F974" s="160" t="s">
        <v>1286</v>
      </c>
      <c r="H974" s="161">
        <v>6</v>
      </c>
      <c r="I974" s="162"/>
      <c r="L974" s="158"/>
      <c r="M974" s="163"/>
      <c r="T974" s="164"/>
      <c r="AT974" s="159" t="s">
        <v>157</v>
      </c>
      <c r="AU974" s="159" t="s">
        <v>88</v>
      </c>
      <c r="AV974" s="13" t="s">
        <v>88</v>
      </c>
      <c r="AW974" s="13" t="s">
        <v>34</v>
      </c>
      <c r="AX974" s="13" t="s">
        <v>78</v>
      </c>
      <c r="AY974" s="159" t="s">
        <v>147</v>
      </c>
    </row>
    <row r="975" spans="2:65" s="14" customFormat="1" ht="11.25" x14ac:dyDescent="0.2">
      <c r="B975" s="165"/>
      <c r="D975" s="152" t="s">
        <v>157</v>
      </c>
      <c r="E975" s="166" t="s">
        <v>1</v>
      </c>
      <c r="F975" s="167" t="s">
        <v>160</v>
      </c>
      <c r="H975" s="168">
        <v>7.5</v>
      </c>
      <c r="I975" s="169"/>
      <c r="L975" s="165"/>
      <c r="M975" s="170"/>
      <c r="T975" s="171"/>
      <c r="AT975" s="166" t="s">
        <v>157</v>
      </c>
      <c r="AU975" s="166" t="s">
        <v>88</v>
      </c>
      <c r="AV975" s="14" t="s">
        <v>153</v>
      </c>
      <c r="AW975" s="14" t="s">
        <v>34</v>
      </c>
      <c r="AX975" s="14" t="s">
        <v>86</v>
      </c>
      <c r="AY975" s="166" t="s">
        <v>147</v>
      </c>
    </row>
    <row r="976" spans="2:65" s="1" customFormat="1" ht="24.2" customHeight="1" x14ac:dyDescent="0.2">
      <c r="B976" s="32"/>
      <c r="C976" s="133" t="s">
        <v>1287</v>
      </c>
      <c r="D976" s="133" t="s">
        <v>149</v>
      </c>
      <c r="E976" s="134" t="s">
        <v>1288</v>
      </c>
      <c r="F976" s="135" t="s">
        <v>1289</v>
      </c>
      <c r="G976" s="136" t="s">
        <v>163</v>
      </c>
      <c r="H976" s="137">
        <v>7.0869999999999997</v>
      </c>
      <c r="I976" s="138"/>
      <c r="J976" s="139">
        <f>ROUND(I976*H976,2)</f>
        <v>0</v>
      </c>
      <c r="K976" s="140"/>
      <c r="L976" s="32"/>
      <c r="M976" s="141" t="s">
        <v>1</v>
      </c>
      <c r="N976" s="142" t="s">
        <v>43</v>
      </c>
      <c r="P976" s="143">
        <f>O976*H976</f>
        <v>0</v>
      </c>
      <c r="Q976" s="143">
        <v>0</v>
      </c>
      <c r="R976" s="143">
        <f>Q976*H976</f>
        <v>0</v>
      </c>
      <c r="S976" s="143">
        <v>0</v>
      </c>
      <c r="T976" s="144">
        <f>S976*H976</f>
        <v>0</v>
      </c>
      <c r="AR976" s="145" t="s">
        <v>251</v>
      </c>
      <c r="AT976" s="145" t="s">
        <v>149</v>
      </c>
      <c r="AU976" s="145" t="s">
        <v>88</v>
      </c>
      <c r="AY976" s="17" t="s">
        <v>147</v>
      </c>
      <c r="BE976" s="146">
        <f>IF(N976="základní",J976,0)</f>
        <v>0</v>
      </c>
      <c r="BF976" s="146">
        <f>IF(N976="snížená",J976,0)</f>
        <v>0</v>
      </c>
      <c r="BG976" s="146">
        <f>IF(N976="zákl. přenesená",J976,0)</f>
        <v>0</v>
      </c>
      <c r="BH976" s="146">
        <f>IF(N976="sníž. přenesená",J976,0)</f>
        <v>0</v>
      </c>
      <c r="BI976" s="146">
        <f>IF(N976="nulová",J976,0)</f>
        <v>0</v>
      </c>
      <c r="BJ976" s="17" t="s">
        <v>86</v>
      </c>
      <c r="BK976" s="146">
        <f>ROUND(I976*H976,2)</f>
        <v>0</v>
      </c>
      <c r="BL976" s="17" t="s">
        <v>251</v>
      </c>
      <c r="BM976" s="145" t="s">
        <v>1290</v>
      </c>
    </row>
    <row r="977" spans="2:65" s="13" customFormat="1" ht="11.25" x14ac:dyDescent="0.2">
      <c r="B977" s="158"/>
      <c r="D977" s="152" t="s">
        <v>157</v>
      </c>
      <c r="E977" s="159" t="s">
        <v>1</v>
      </c>
      <c r="F977" s="160" t="s">
        <v>1291</v>
      </c>
      <c r="H977" s="161">
        <v>7.0869999999999997</v>
      </c>
      <c r="I977" s="162"/>
      <c r="L977" s="158"/>
      <c r="M977" s="163"/>
      <c r="T977" s="164"/>
      <c r="AT977" s="159" t="s">
        <v>157</v>
      </c>
      <c r="AU977" s="159" t="s">
        <v>88</v>
      </c>
      <c r="AV977" s="13" t="s">
        <v>88</v>
      </c>
      <c r="AW977" s="13" t="s">
        <v>34</v>
      </c>
      <c r="AX977" s="13" t="s">
        <v>78</v>
      </c>
      <c r="AY977" s="159" t="s">
        <v>147</v>
      </c>
    </row>
    <row r="978" spans="2:65" s="14" customFormat="1" ht="11.25" x14ac:dyDescent="0.2">
      <c r="B978" s="165"/>
      <c r="D978" s="152" t="s">
        <v>157</v>
      </c>
      <c r="E978" s="166" t="s">
        <v>1</v>
      </c>
      <c r="F978" s="167" t="s">
        <v>160</v>
      </c>
      <c r="H978" s="168">
        <v>7.0869999999999997</v>
      </c>
      <c r="I978" s="169"/>
      <c r="L978" s="165"/>
      <c r="M978" s="170"/>
      <c r="T978" s="171"/>
      <c r="AT978" s="166" t="s">
        <v>157</v>
      </c>
      <c r="AU978" s="166" t="s">
        <v>88</v>
      </c>
      <c r="AV978" s="14" t="s">
        <v>153</v>
      </c>
      <c r="AW978" s="14" t="s">
        <v>34</v>
      </c>
      <c r="AX978" s="14" t="s">
        <v>86</v>
      </c>
      <c r="AY978" s="166" t="s">
        <v>147</v>
      </c>
    </row>
    <row r="979" spans="2:65" s="1" customFormat="1" ht="37.9" customHeight="1" x14ac:dyDescent="0.2">
      <c r="B979" s="32"/>
      <c r="C979" s="133" t="s">
        <v>1292</v>
      </c>
      <c r="D979" s="133" t="s">
        <v>149</v>
      </c>
      <c r="E979" s="134" t="s">
        <v>1293</v>
      </c>
      <c r="F979" s="135" t="s">
        <v>1294</v>
      </c>
      <c r="G979" s="136" t="s">
        <v>163</v>
      </c>
      <c r="H979" s="137">
        <v>7.3869999999999996</v>
      </c>
      <c r="I979" s="138"/>
      <c r="J979" s="139">
        <f>ROUND(I979*H979,2)</f>
        <v>0</v>
      </c>
      <c r="K979" s="140"/>
      <c r="L979" s="32"/>
      <c r="M979" s="141" t="s">
        <v>1</v>
      </c>
      <c r="N979" s="142" t="s">
        <v>43</v>
      </c>
      <c r="P979" s="143">
        <f>O979*H979</f>
        <v>0</v>
      </c>
      <c r="Q979" s="143">
        <v>0</v>
      </c>
      <c r="R979" s="143">
        <f>Q979*H979</f>
        <v>0</v>
      </c>
      <c r="S979" s="143">
        <v>0</v>
      </c>
      <c r="T979" s="144">
        <f>S979*H979</f>
        <v>0</v>
      </c>
      <c r="AR979" s="145" t="s">
        <v>251</v>
      </c>
      <c r="AT979" s="145" t="s">
        <v>149</v>
      </c>
      <c r="AU979" s="145" t="s">
        <v>88</v>
      </c>
      <c r="AY979" s="17" t="s">
        <v>147</v>
      </c>
      <c r="BE979" s="146">
        <f>IF(N979="základní",J979,0)</f>
        <v>0</v>
      </c>
      <c r="BF979" s="146">
        <f>IF(N979="snížená",J979,0)</f>
        <v>0</v>
      </c>
      <c r="BG979" s="146">
        <f>IF(N979="zákl. přenesená",J979,0)</f>
        <v>0</v>
      </c>
      <c r="BH979" s="146">
        <f>IF(N979="sníž. přenesená",J979,0)</f>
        <v>0</v>
      </c>
      <c r="BI979" s="146">
        <f>IF(N979="nulová",J979,0)</f>
        <v>0</v>
      </c>
      <c r="BJ979" s="17" t="s">
        <v>86</v>
      </c>
      <c r="BK979" s="146">
        <f>ROUND(I979*H979,2)</f>
        <v>0</v>
      </c>
      <c r="BL979" s="17" t="s">
        <v>251</v>
      </c>
      <c r="BM979" s="145" t="s">
        <v>1295</v>
      </c>
    </row>
    <row r="980" spans="2:65" s="13" customFormat="1" ht="11.25" x14ac:dyDescent="0.2">
      <c r="B980" s="158"/>
      <c r="D980" s="152" t="s">
        <v>157</v>
      </c>
      <c r="E980" s="159" t="s">
        <v>1</v>
      </c>
      <c r="F980" s="160" t="s">
        <v>1296</v>
      </c>
      <c r="H980" s="161">
        <v>7.3869999999999996</v>
      </c>
      <c r="I980" s="162"/>
      <c r="L980" s="158"/>
      <c r="M980" s="163"/>
      <c r="T980" s="164"/>
      <c r="AT980" s="159" t="s">
        <v>157</v>
      </c>
      <c r="AU980" s="159" t="s">
        <v>88</v>
      </c>
      <c r="AV980" s="13" t="s">
        <v>88</v>
      </c>
      <c r="AW980" s="13" t="s">
        <v>34</v>
      </c>
      <c r="AX980" s="13" t="s">
        <v>78</v>
      </c>
      <c r="AY980" s="159" t="s">
        <v>147</v>
      </c>
    </row>
    <row r="981" spans="2:65" s="14" customFormat="1" ht="11.25" x14ac:dyDescent="0.2">
      <c r="B981" s="165"/>
      <c r="D981" s="152" t="s">
        <v>157</v>
      </c>
      <c r="E981" s="166" t="s">
        <v>1</v>
      </c>
      <c r="F981" s="167" t="s">
        <v>160</v>
      </c>
      <c r="H981" s="168">
        <v>7.3869999999999996</v>
      </c>
      <c r="I981" s="169"/>
      <c r="L981" s="165"/>
      <c r="M981" s="170"/>
      <c r="T981" s="171"/>
      <c r="AT981" s="166" t="s">
        <v>157</v>
      </c>
      <c r="AU981" s="166" t="s">
        <v>88</v>
      </c>
      <c r="AV981" s="14" t="s">
        <v>153</v>
      </c>
      <c r="AW981" s="14" t="s">
        <v>34</v>
      </c>
      <c r="AX981" s="14" t="s">
        <v>86</v>
      </c>
      <c r="AY981" s="166" t="s">
        <v>147</v>
      </c>
    </row>
    <row r="982" spans="2:65" s="1" customFormat="1" ht="37.9" customHeight="1" x14ac:dyDescent="0.2">
      <c r="B982" s="32"/>
      <c r="C982" s="133" t="s">
        <v>1297</v>
      </c>
      <c r="D982" s="133" t="s">
        <v>149</v>
      </c>
      <c r="E982" s="134" t="s">
        <v>1298</v>
      </c>
      <c r="F982" s="135" t="s">
        <v>1299</v>
      </c>
      <c r="G982" s="136" t="s">
        <v>163</v>
      </c>
      <c r="H982" s="137">
        <v>6.7869999999999999</v>
      </c>
      <c r="I982" s="138"/>
      <c r="J982" s="139">
        <f>ROUND(I982*H982,2)</f>
        <v>0</v>
      </c>
      <c r="K982" s="140"/>
      <c r="L982" s="32"/>
      <c r="M982" s="141" t="s">
        <v>1</v>
      </c>
      <c r="N982" s="142" t="s">
        <v>43</v>
      </c>
      <c r="P982" s="143">
        <f>O982*H982</f>
        <v>0</v>
      </c>
      <c r="Q982" s="143">
        <v>0</v>
      </c>
      <c r="R982" s="143">
        <f>Q982*H982</f>
        <v>0</v>
      </c>
      <c r="S982" s="143">
        <v>0</v>
      </c>
      <c r="T982" s="144">
        <f>S982*H982</f>
        <v>0</v>
      </c>
      <c r="AR982" s="145" t="s">
        <v>251</v>
      </c>
      <c r="AT982" s="145" t="s">
        <v>149</v>
      </c>
      <c r="AU982" s="145" t="s">
        <v>88</v>
      </c>
      <c r="AY982" s="17" t="s">
        <v>147</v>
      </c>
      <c r="BE982" s="146">
        <f>IF(N982="základní",J982,0)</f>
        <v>0</v>
      </c>
      <c r="BF982" s="146">
        <f>IF(N982="snížená",J982,0)</f>
        <v>0</v>
      </c>
      <c r="BG982" s="146">
        <f>IF(N982="zákl. přenesená",J982,0)</f>
        <v>0</v>
      </c>
      <c r="BH982" s="146">
        <f>IF(N982="sníž. přenesená",J982,0)</f>
        <v>0</v>
      </c>
      <c r="BI982" s="146">
        <f>IF(N982="nulová",J982,0)</f>
        <v>0</v>
      </c>
      <c r="BJ982" s="17" t="s">
        <v>86</v>
      </c>
      <c r="BK982" s="146">
        <f>ROUND(I982*H982,2)</f>
        <v>0</v>
      </c>
      <c r="BL982" s="17" t="s">
        <v>251</v>
      </c>
      <c r="BM982" s="145" t="s">
        <v>1300</v>
      </c>
    </row>
    <row r="983" spans="2:65" s="13" customFormat="1" ht="11.25" x14ac:dyDescent="0.2">
      <c r="B983" s="158"/>
      <c r="D983" s="152" t="s">
        <v>157</v>
      </c>
      <c r="E983" s="159" t="s">
        <v>1</v>
      </c>
      <c r="F983" s="160" t="s">
        <v>1301</v>
      </c>
      <c r="H983" s="161">
        <v>6.7869999999999999</v>
      </c>
      <c r="I983" s="162"/>
      <c r="L983" s="158"/>
      <c r="M983" s="163"/>
      <c r="T983" s="164"/>
      <c r="AT983" s="159" t="s">
        <v>157</v>
      </c>
      <c r="AU983" s="159" t="s">
        <v>88</v>
      </c>
      <c r="AV983" s="13" t="s">
        <v>88</v>
      </c>
      <c r="AW983" s="13" t="s">
        <v>34</v>
      </c>
      <c r="AX983" s="13" t="s">
        <v>78</v>
      </c>
      <c r="AY983" s="159" t="s">
        <v>147</v>
      </c>
    </row>
    <row r="984" spans="2:65" s="14" customFormat="1" ht="11.25" x14ac:dyDescent="0.2">
      <c r="B984" s="165"/>
      <c r="D984" s="152" t="s">
        <v>157</v>
      </c>
      <c r="E984" s="166" t="s">
        <v>1</v>
      </c>
      <c r="F984" s="167" t="s">
        <v>160</v>
      </c>
      <c r="H984" s="168">
        <v>6.7869999999999999</v>
      </c>
      <c r="I984" s="169"/>
      <c r="L984" s="165"/>
      <c r="M984" s="170"/>
      <c r="T984" s="171"/>
      <c r="AT984" s="166" t="s">
        <v>157</v>
      </c>
      <c r="AU984" s="166" t="s">
        <v>88</v>
      </c>
      <c r="AV984" s="14" t="s">
        <v>153</v>
      </c>
      <c r="AW984" s="14" t="s">
        <v>34</v>
      </c>
      <c r="AX984" s="14" t="s">
        <v>86</v>
      </c>
      <c r="AY984" s="166" t="s">
        <v>147</v>
      </c>
    </row>
    <row r="985" spans="2:65" s="1" customFormat="1" ht="33" customHeight="1" x14ac:dyDescent="0.2">
      <c r="B985" s="32"/>
      <c r="C985" s="133" t="s">
        <v>1302</v>
      </c>
      <c r="D985" s="133" t="s">
        <v>149</v>
      </c>
      <c r="E985" s="134" t="s">
        <v>1303</v>
      </c>
      <c r="F985" s="135" t="s">
        <v>1304</v>
      </c>
      <c r="G985" s="136" t="s">
        <v>855</v>
      </c>
      <c r="H985" s="183"/>
      <c r="I985" s="138"/>
      <c r="J985" s="139">
        <f>ROUND(I985*H985,2)</f>
        <v>0</v>
      </c>
      <c r="K985" s="140"/>
      <c r="L985" s="32"/>
      <c r="M985" s="141" t="s">
        <v>1</v>
      </c>
      <c r="N985" s="142" t="s">
        <v>43</v>
      </c>
      <c r="P985" s="143">
        <f>O985*H985</f>
        <v>0</v>
      </c>
      <c r="Q985" s="143">
        <v>0</v>
      </c>
      <c r="R985" s="143">
        <f>Q985*H985</f>
        <v>0</v>
      </c>
      <c r="S985" s="143">
        <v>0</v>
      </c>
      <c r="T985" s="144">
        <f>S985*H985</f>
        <v>0</v>
      </c>
      <c r="AR985" s="145" t="s">
        <v>251</v>
      </c>
      <c r="AT985" s="145" t="s">
        <v>149</v>
      </c>
      <c r="AU985" s="145" t="s">
        <v>88</v>
      </c>
      <c r="AY985" s="17" t="s">
        <v>147</v>
      </c>
      <c r="BE985" s="146">
        <f>IF(N985="základní",J985,0)</f>
        <v>0</v>
      </c>
      <c r="BF985" s="146">
        <f>IF(N985="snížená",J985,0)</f>
        <v>0</v>
      </c>
      <c r="BG985" s="146">
        <f>IF(N985="zákl. přenesená",J985,0)</f>
        <v>0</v>
      </c>
      <c r="BH985" s="146">
        <f>IF(N985="sníž. přenesená",J985,0)</f>
        <v>0</v>
      </c>
      <c r="BI985" s="146">
        <f>IF(N985="nulová",J985,0)</f>
        <v>0</v>
      </c>
      <c r="BJ985" s="17" t="s">
        <v>86</v>
      </c>
      <c r="BK985" s="146">
        <f>ROUND(I985*H985,2)</f>
        <v>0</v>
      </c>
      <c r="BL985" s="17" t="s">
        <v>251</v>
      </c>
      <c r="BM985" s="145" t="s">
        <v>1305</v>
      </c>
    </row>
    <row r="986" spans="2:65" s="1" customFormat="1" ht="11.25" x14ac:dyDescent="0.2">
      <c r="B986" s="32"/>
      <c r="D986" s="147" t="s">
        <v>155</v>
      </c>
      <c r="F986" s="148" t="s">
        <v>1306</v>
      </c>
      <c r="I986" s="149"/>
      <c r="L986" s="32"/>
      <c r="M986" s="150"/>
      <c r="T986" s="56"/>
      <c r="AT986" s="17" t="s">
        <v>155</v>
      </c>
      <c r="AU986" s="17" t="s">
        <v>88</v>
      </c>
    </row>
    <row r="987" spans="2:65" s="1" customFormat="1" ht="33" customHeight="1" x14ac:dyDescent="0.2">
      <c r="B987" s="32"/>
      <c r="C987" s="133" t="s">
        <v>1307</v>
      </c>
      <c r="D987" s="133" t="s">
        <v>149</v>
      </c>
      <c r="E987" s="134" t="s">
        <v>1308</v>
      </c>
      <c r="F987" s="135" t="s">
        <v>1309</v>
      </c>
      <c r="G987" s="136" t="s">
        <v>855</v>
      </c>
      <c r="H987" s="183"/>
      <c r="I987" s="138"/>
      <c r="J987" s="139">
        <f>ROUND(I987*H987,2)</f>
        <v>0</v>
      </c>
      <c r="K987" s="140"/>
      <c r="L987" s="32"/>
      <c r="M987" s="141" t="s">
        <v>1</v>
      </c>
      <c r="N987" s="142" t="s">
        <v>43</v>
      </c>
      <c r="P987" s="143">
        <f>O987*H987</f>
        <v>0</v>
      </c>
      <c r="Q987" s="143">
        <v>0</v>
      </c>
      <c r="R987" s="143">
        <f>Q987*H987</f>
        <v>0</v>
      </c>
      <c r="S987" s="143">
        <v>0</v>
      </c>
      <c r="T987" s="144">
        <f>S987*H987</f>
        <v>0</v>
      </c>
      <c r="AR987" s="145" t="s">
        <v>251</v>
      </c>
      <c r="AT987" s="145" t="s">
        <v>149</v>
      </c>
      <c r="AU987" s="145" t="s">
        <v>88</v>
      </c>
      <c r="AY987" s="17" t="s">
        <v>147</v>
      </c>
      <c r="BE987" s="146">
        <f>IF(N987="základní",J987,0)</f>
        <v>0</v>
      </c>
      <c r="BF987" s="146">
        <f>IF(N987="snížená",J987,0)</f>
        <v>0</v>
      </c>
      <c r="BG987" s="146">
        <f>IF(N987="zákl. přenesená",J987,0)</f>
        <v>0</v>
      </c>
      <c r="BH987" s="146">
        <f>IF(N987="sníž. přenesená",J987,0)</f>
        <v>0</v>
      </c>
      <c r="BI987" s="146">
        <f>IF(N987="nulová",J987,0)</f>
        <v>0</v>
      </c>
      <c r="BJ987" s="17" t="s">
        <v>86</v>
      </c>
      <c r="BK987" s="146">
        <f>ROUND(I987*H987,2)</f>
        <v>0</v>
      </c>
      <c r="BL987" s="17" t="s">
        <v>251</v>
      </c>
      <c r="BM987" s="145" t="s">
        <v>1310</v>
      </c>
    </row>
    <row r="988" spans="2:65" s="1" customFormat="1" ht="11.25" x14ac:dyDescent="0.2">
      <c r="B988" s="32"/>
      <c r="D988" s="147" t="s">
        <v>155</v>
      </c>
      <c r="F988" s="148" t="s">
        <v>1311</v>
      </c>
      <c r="I988" s="149"/>
      <c r="L988" s="32"/>
      <c r="M988" s="150"/>
      <c r="T988" s="56"/>
      <c r="AT988" s="17" t="s">
        <v>155</v>
      </c>
      <c r="AU988" s="17" t="s">
        <v>88</v>
      </c>
    </row>
    <row r="989" spans="2:65" s="11" customFormat="1" ht="22.9" customHeight="1" x14ac:dyDescent="0.2">
      <c r="B989" s="121"/>
      <c r="D989" s="122" t="s">
        <v>77</v>
      </c>
      <c r="E989" s="131" t="s">
        <v>1312</v>
      </c>
      <c r="F989" s="131" t="s">
        <v>1313</v>
      </c>
      <c r="I989" s="124"/>
      <c r="J989" s="132">
        <f>BK989</f>
        <v>0</v>
      </c>
      <c r="L989" s="121"/>
      <c r="M989" s="126"/>
      <c r="P989" s="127">
        <f>SUM(P990:P1061)</f>
        <v>0</v>
      </c>
      <c r="R989" s="127">
        <f>SUM(R990:R1061)</f>
        <v>0.10909000000000001</v>
      </c>
      <c r="T989" s="128">
        <f>SUM(T990:T1061)</f>
        <v>6.6599999999999993E-2</v>
      </c>
      <c r="AR989" s="122" t="s">
        <v>88</v>
      </c>
      <c r="AT989" s="129" t="s">
        <v>77</v>
      </c>
      <c r="AU989" s="129" t="s">
        <v>86</v>
      </c>
      <c r="AY989" s="122" t="s">
        <v>147</v>
      </c>
      <c r="BK989" s="130">
        <f>SUM(BK990:BK1061)</f>
        <v>0</v>
      </c>
    </row>
    <row r="990" spans="2:65" s="1" customFormat="1" ht="24.2" customHeight="1" x14ac:dyDescent="0.2">
      <c r="B990" s="32"/>
      <c r="C990" s="133" t="s">
        <v>1314</v>
      </c>
      <c r="D990" s="133" t="s">
        <v>149</v>
      </c>
      <c r="E990" s="134" t="s">
        <v>1315</v>
      </c>
      <c r="F990" s="135" t="s">
        <v>1316</v>
      </c>
      <c r="G990" s="136" t="s">
        <v>259</v>
      </c>
      <c r="H990" s="137">
        <v>1</v>
      </c>
      <c r="I990" s="138"/>
      <c r="J990" s="139">
        <f>ROUND(I990*H990,2)</f>
        <v>0</v>
      </c>
      <c r="K990" s="140"/>
      <c r="L990" s="32"/>
      <c r="M990" s="141" t="s">
        <v>1</v>
      </c>
      <c r="N990" s="142" t="s">
        <v>43</v>
      </c>
      <c r="P990" s="143">
        <f>O990*H990</f>
        <v>0</v>
      </c>
      <c r="Q990" s="143">
        <v>0</v>
      </c>
      <c r="R990" s="143">
        <f>Q990*H990</f>
        <v>0</v>
      </c>
      <c r="S990" s="143">
        <v>0</v>
      </c>
      <c r="T990" s="144">
        <f>S990*H990</f>
        <v>0</v>
      </c>
      <c r="AR990" s="145" t="s">
        <v>251</v>
      </c>
      <c r="AT990" s="145" t="s">
        <v>149</v>
      </c>
      <c r="AU990" s="145" t="s">
        <v>88</v>
      </c>
      <c r="AY990" s="17" t="s">
        <v>147</v>
      </c>
      <c r="BE990" s="146">
        <f>IF(N990="základní",J990,0)</f>
        <v>0</v>
      </c>
      <c r="BF990" s="146">
        <f>IF(N990="snížená",J990,0)</f>
        <v>0</v>
      </c>
      <c r="BG990" s="146">
        <f>IF(N990="zákl. přenesená",J990,0)</f>
        <v>0</v>
      </c>
      <c r="BH990" s="146">
        <f>IF(N990="sníž. přenesená",J990,0)</f>
        <v>0</v>
      </c>
      <c r="BI990" s="146">
        <f>IF(N990="nulová",J990,0)</f>
        <v>0</v>
      </c>
      <c r="BJ990" s="17" t="s">
        <v>86</v>
      </c>
      <c r="BK990" s="146">
        <f>ROUND(I990*H990,2)</f>
        <v>0</v>
      </c>
      <c r="BL990" s="17" t="s">
        <v>251</v>
      </c>
      <c r="BM990" s="145" t="s">
        <v>1317</v>
      </c>
    </row>
    <row r="991" spans="2:65" s="1" customFormat="1" ht="11.25" x14ac:dyDescent="0.2">
      <c r="B991" s="32"/>
      <c r="D991" s="147" t="s">
        <v>155</v>
      </c>
      <c r="F991" s="148" t="s">
        <v>1318</v>
      </c>
      <c r="I991" s="149"/>
      <c r="L991" s="32"/>
      <c r="M991" s="150"/>
      <c r="T991" s="56"/>
      <c r="AT991" s="17" t="s">
        <v>155</v>
      </c>
      <c r="AU991" s="17" t="s">
        <v>88</v>
      </c>
    </row>
    <row r="992" spans="2:65" s="12" customFormat="1" ht="11.25" x14ac:dyDescent="0.2">
      <c r="B992" s="151"/>
      <c r="D992" s="152" t="s">
        <v>157</v>
      </c>
      <c r="E992" s="153" t="s">
        <v>1</v>
      </c>
      <c r="F992" s="154" t="s">
        <v>434</v>
      </c>
      <c r="H992" s="153" t="s">
        <v>1</v>
      </c>
      <c r="I992" s="155"/>
      <c r="L992" s="151"/>
      <c r="M992" s="156"/>
      <c r="T992" s="157"/>
      <c r="AT992" s="153" t="s">
        <v>157</v>
      </c>
      <c r="AU992" s="153" t="s">
        <v>88</v>
      </c>
      <c r="AV992" s="12" t="s">
        <v>86</v>
      </c>
      <c r="AW992" s="12" t="s">
        <v>34</v>
      </c>
      <c r="AX992" s="12" t="s">
        <v>78</v>
      </c>
      <c r="AY992" s="153" t="s">
        <v>147</v>
      </c>
    </row>
    <row r="993" spans="2:65" s="13" customFormat="1" ht="11.25" x14ac:dyDescent="0.2">
      <c r="B993" s="158"/>
      <c r="D993" s="152" t="s">
        <v>157</v>
      </c>
      <c r="E993" s="159" t="s">
        <v>1</v>
      </c>
      <c r="F993" s="160" t="s">
        <v>1319</v>
      </c>
      <c r="H993" s="161">
        <v>1</v>
      </c>
      <c r="I993" s="162"/>
      <c r="L993" s="158"/>
      <c r="M993" s="163"/>
      <c r="T993" s="164"/>
      <c r="AT993" s="159" t="s">
        <v>157</v>
      </c>
      <c r="AU993" s="159" t="s">
        <v>88</v>
      </c>
      <c r="AV993" s="13" t="s">
        <v>88</v>
      </c>
      <c r="AW993" s="13" t="s">
        <v>34</v>
      </c>
      <c r="AX993" s="13" t="s">
        <v>78</v>
      </c>
      <c r="AY993" s="159" t="s">
        <v>147</v>
      </c>
    </row>
    <row r="994" spans="2:65" s="14" customFormat="1" ht="11.25" x14ac:dyDescent="0.2">
      <c r="B994" s="165"/>
      <c r="D994" s="152" t="s">
        <v>157</v>
      </c>
      <c r="E994" s="166" t="s">
        <v>1</v>
      </c>
      <c r="F994" s="167" t="s">
        <v>160</v>
      </c>
      <c r="H994" s="168">
        <v>1</v>
      </c>
      <c r="I994" s="169"/>
      <c r="L994" s="165"/>
      <c r="M994" s="170"/>
      <c r="T994" s="171"/>
      <c r="AT994" s="166" t="s">
        <v>157</v>
      </c>
      <c r="AU994" s="166" t="s">
        <v>88</v>
      </c>
      <c r="AV994" s="14" t="s">
        <v>153</v>
      </c>
      <c r="AW994" s="14" t="s">
        <v>34</v>
      </c>
      <c r="AX994" s="14" t="s">
        <v>86</v>
      </c>
      <c r="AY994" s="166" t="s">
        <v>147</v>
      </c>
    </row>
    <row r="995" spans="2:65" s="1" customFormat="1" ht="24.2" customHeight="1" x14ac:dyDescent="0.2">
      <c r="B995" s="32"/>
      <c r="C995" s="172" t="s">
        <v>1320</v>
      </c>
      <c r="D995" s="172" t="s">
        <v>392</v>
      </c>
      <c r="E995" s="173" t="s">
        <v>1321</v>
      </c>
      <c r="F995" s="174" t="s">
        <v>1322</v>
      </c>
      <c r="G995" s="175" t="s">
        <v>259</v>
      </c>
      <c r="H995" s="176">
        <v>1</v>
      </c>
      <c r="I995" s="177"/>
      <c r="J995" s="178">
        <f>ROUND(I995*H995,2)</f>
        <v>0</v>
      </c>
      <c r="K995" s="179"/>
      <c r="L995" s="180"/>
      <c r="M995" s="181" t="s">
        <v>1</v>
      </c>
      <c r="N995" s="182" t="s">
        <v>43</v>
      </c>
      <c r="P995" s="143">
        <f>O995*H995</f>
        <v>0</v>
      </c>
      <c r="Q995" s="143">
        <v>2.0500000000000001E-2</v>
      </c>
      <c r="R995" s="143">
        <f>Q995*H995</f>
        <v>2.0500000000000001E-2</v>
      </c>
      <c r="S995" s="143">
        <v>0</v>
      </c>
      <c r="T995" s="144">
        <f>S995*H995</f>
        <v>0</v>
      </c>
      <c r="AR995" s="145" t="s">
        <v>361</v>
      </c>
      <c r="AT995" s="145" t="s">
        <v>392</v>
      </c>
      <c r="AU995" s="145" t="s">
        <v>88</v>
      </c>
      <c r="AY995" s="17" t="s">
        <v>147</v>
      </c>
      <c r="BE995" s="146">
        <f>IF(N995="základní",J995,0)</f>
        <v>0</v>
      </c>
      <c r="BF995" s="146">
        <f>IF(N995="snížená",J995,0)</f>
        <v>0</v>
      </c>
      <c r="BG995" s="146">
        <f>IF(N995="zákl. přenesená",J995,0)</f>
        <v>0</v>
      </c>
      <c r="BH995" s="146">
        <f>IF(N995="sníž. přenesená",J995,0)</f>
        <v>0</v>
      </c>
      <c r="BI995" s="146">
        <f>IF(N995="nulová",J995,0)</f>
        <v>0</v>
      </c>
      <c r="BJ995" s="17" t="s">
        <v>86</v>
      </c>
      <c r="BK995" s="146">
        <f>ROUND(I995*H995,2)</f>
        <v>0</v>
      </c>
      <c r="BL995" s="17" t="s">
        <v>251</v>
      </c>
      <c r="BM995" s="145" t="s">
        <v>1323</v>
      </c>
    </row>
    <row r="996" spans="2:65" s="13" customFormat="1" ht="11.25" x14ac:dyDescent="0.2">
      <c r="B996" s="158"/>
      <c r="D996" s="152" t="s">
        <v>157</v>
      </c>
      <c r="E996" s="159" t="s">
        <v>1</v>
      </c>
      <c r="F996" s="160" t="s">
        <v>1324</v>
      </c>
      <c r="H996" s="161">
        <v>1</v>
      </c>
      <c r="I996" s="162"/>
      <c r="L996" s="158"/>
      <c r="M996" s="163"/>
      <c r="T996" s="164"/>
      <c r="AT996" s="159" t="s">
        <v>157</v>
      </c>
      <c r="AU996" s="159" t="s">
        <v>88</v>
      </c>
      <c r="AV996" s="13" t="s">
        <v>88</v>
      </c>
      <c r="AW996" s="13" t="s">
        <v>34</v>
      </c>
      <c r="AX996" s="13" t="s">
        <v>78</v>
      </c>
      <c r="AY996" s="159" t="s">
        <v>147</v>
      </c>
    </row>
    <row r="997" spans="2:65" s="14" customFormat="1" ht="11.25" x14ac:dyDescent="0.2">
      <c r="B997" s="165"/>
      <c r="D997" s="152" t="s">
        <v>157</v>
      </c>
      <c r="E997" s="166" t="s">
        <v>1</v>
      </c>
      <c r="F997" s="167" t="s">
        <v>160</v>
      </c>
      <c r="H997" s="168">
        <v>1</v>
      </c>
      <c r="I997" s="169"/>
      <c r="L997" s="165"/>
      <c r="M997" s="170"/>
      <c r="T997" s="171"/>
      <c r="AT997" s="166" t="s">
        <v>157</v>
      </c>
      <c r="AU997" s="166" t="s">
        <v>88</v>
      </c>
      <c r="AV997" s="14" t="s">
        <v>153</v>
      </c>
      <c r="AW997" s="14" t="s">
        <v>34</v>
      </c>
      <c r="AX997" s="14" t="s">
        <v>86</v>
      </c>
      <c r="AY997" s="166" t="s">
        <v>147</v>
      </c>
    </row>
    <row r="998" spans="2:65" s="1" customFormat="1" ht="24.2" customHeight="1" x14ac:dyDescent="0.2">
      <c r="B998" s="32"/>
      <c r="C998" s="133" t="s">
        <v>1325</v>
      </c>
      <c r="D998" s="133" t="s">
        <v>149</v>
      </c>
      <c r="E998" s="134" t="s">
        <v>1326</v>
      </c>
      <c r="F998" s="135" t="s">
        <v>1327</v>
      </c>
      <c r="G998" s="136" t="s">
        <v>259</v>
      </c>
      <c r="H998" s="137">
        <v>2</v>
      </c>
      <c r="I998" s="138"/>
      <c r="J998" s="139">
        <f>ROUND(I998*H998,2)</f>
        <v>0</v>
      </c>
      <c r="K998" s="140"/>
      <c r="L998" s="32"/>
      <c r="M998" s="141" t="s">
        <v>1</v>
      </c>
      <c r="N998" s="142" t="s">
        <v>43</v>
      </c>
      <c r="P998" s="143">
        <f>O998*H998</f>
        <v>0</v>
      </c>
      <c r="Q998" s="143">
        <v>0</v>
      </c>
      <c r="R998" s="143">
        <f>Q998*H998</f>
        <v>0</v>
      </c>
      <c r="S998" s="143">
        <v>0</v>
      </c>
      <c r="T998" s="144">
        <f>S998*H998</f>
        <v>0</v>
      </c>
      <c r="AR998" s="145" t="s">
        <v>251</v>
      </c>
      <c r="AT998" s="145" t="s">
        <v>149</v>
      </c>
      <c r="AU998" s="145" t="s">
        <v>88</v>
      </c>
      <c r="AY998" s="17" t="s">
        <v>147</v>
      </c>
      <c r="BE998" s="146">
        <f>IF(N998="základní",J998,0)</f>
        <v>0</v>
      </c>
      <c r="BF998" s="146">
        <f>IF(N998="snížená",J998,0)</f>
        <v>0</v>
      </c>
      <c r="BG998" s="146">
        <f>IF(N998="zákl. přenesená",J998,0)</f>
        <v>0</v>
      </c>
      <c r="BH998" s="146">
        <f>IF(N998="sníž. přenesená",J998,0)</f>
        <v>0</v>
      </c>
      <c r="BI998" s="146">
        <f>IF(N998="nulová",J998,0)</f>
        <v>0</v>
      </c>
      <c r="BJ998" s="17" t="s">
        <v>86</v>
      </c>
      <c r="BK998" s="146">
        <f>ROUND(I998*H998,2)</f>
        <v>0</v>
      </c>
      <c r="BL998" s="17" t="s">
        <v>251</v>
      </c>
      <c r="BM998" s="145" t="s">
        <v>1328</v>
      </c>
    </row>
    <row r="999" spans="2:65" s="1" customFormat="1" ht="11.25" x14ac:dyDescent="0.2">
      <c r="B999" s="32"/>
      <c r="D999" s="147" t="s">
        <v>155</v>
      </c>
      <c r="F999" s="148" t="s">
        <v>1329</v>
      </c>
      <c r="I999" s="149"/>
      <c r="L999" s="32"/>
      <c r="M999" s="150"/>
      <c r="T999" s="56"/>
      <c r="AT999" s="17" t="s">
        <v>155</v>
      </c>
      <c r="AU999" s="17" t="s">
        <v>88</v>
      </c>
    </row>
    <row r="1000" spans="2:65" s="13" customFormat="1" ht="11.25" x14ac:dyDescent="0.2">
      <c r="B1000" s="158"/>
      <c r="D1000" s="152" t="s">
        <v>157</v>
      </c>
      <c r="E1000" s="159" t="s">
        <v>1</v>
      </c>
      <c r="F1000" s="160" t="s">
        <v>1330</v>
      </c>
      <c r="H1000" s="161">
        <v>1</v>
      </c>
      <c r="I1000" s="162"/>
      <c r="L1000" s="158"/>
      <c r="M1000" s="163"/>
      <c r="T1000" s="164"/>
      <c r="AT1000" s="159" t="s">
        <v>157</v>
      </c>
      <c r="AU1000" s="159" t="s">
        <v>88</v>
      </c>
      <c r="AV1000" s="13" t="s">
        <v>88</v>
      </c>
      <c r="AW1000" s="13" t="s">
        <v>34</v>
      </c>
      <c r="AX1000" s="13" t="s">
        <v>78</v>
      </c>
      <c r="AY1000" s="159" t="s">
        <v>147</v>
      </c>
    </row>
    <row r="1001" spans="2:65" s="13" customFormat="1" ht="11.25" x14ac:dyDescent="0.2">
      <c r="B1001" s="158"/>
      <c r="D1001" s="152" t="s">
        <v>157</v>
      </c>
      <c r="E1001" s="159" t="s">
        <v>1</v>
      </c>
      <c r="F1001" s="160" t="s">
        <v>1331</v>
      </c>
      <c r="H1001" s="161">
        <v>1</v>
      </c>
      <c r="I1001" s="162"/>
      <c r="L1001" s="158"/>
      <c r="M1001" s="163"/>
      <c r="T1001" s="164"/>
      <c r="AT1001" s="159" t="s">
        <v>157</v>
      </c>
      <c r="AU1001" s="159" t="s">
        <v>88</v>
      </c>
      <c r="AV1001" s="13" t="s">
        <v>88</v>
      </c>
      <c r="AW1001" s="13" t="s">
        <v>34</v>
      </c>
      <c r="AX1001" s="13" t="s">
        <v>78</v>
      </c>
      <c r="AY1001" s="159" t="s">
        <v>147</v>
      </c>
    </row>
    <row r="1002" spans="2:65" s="14" customFormat="1" ht="11.25" x14ac:dyDescent="0.2">
      <c r="B1002" s="165"/>
      <c r="D1002" s="152" t="s">
        <v>157</v>
      </c>
      <c r="E1002" s="166" t="s">
        <v>1</v>
      </c>
      <c r="F1002" s="167" t="s">
        <v>160</v>
      </c>
      <c r="H1002" s="168">
        <v>2</v>
      </c>
      <c r="I1002" s="169"/>
      <c r="L1002" s="165"/>
      <c r="M1002" s="170"/>
      <c r="T1002" s="171"/>
      <c r="AT1002" s="166" t="s">
        <v>157</v>
      </c>
      <c r="AU1002" s="166" t="s">
        <v>88</v>
      </c>
      <c r="AV1002" s="14" t="s">
        <v>153</v>
      </c>
      <c r="AW1002" s="14" t="s">
        <v>34</v>
      </c>
      <c r="AX1002" s="14" t="s">
        <v>86</v>
      </c>
      <c r="AY1002" s="166" t="s">
        <v>147</v>
      </c>
    </row>
    <row r="1003" spans="2:65" s="1" customFormat="1" ht="33" customHeight="1" x14ac:dyDescent="0.2">
      <c r="B1003" s="32"/>
      <c r="C1003" s="172" t="s">
        <v>1332</v>
      </c>
      <c r="D1003" s="172" t="s">
        <v>392</v>
      </c>
      <c r="E1003" s="173" t="s">
        <v>1333</v>
      </c>
      <c r="F1003" s="174" t="s">
        <v>1334</v>
      </c>
      <c r="G1003" s="175" t="s">
        <v>259</v>
      </c>
      <c r="H1003" s="176">
        <v>2</v>
      </c>
      <c r="I1003" s="177"/>
      <c r="J1003" s="178">
        <f>ROUND(I1003*H1003,2)</f>
        <v>0</v>
      </c>
      <c r="K1003" s="179"/>
      <c r="L1003" s="180"/>
      <c r="M1003" s="181" t="s">
        <v>1</v>
      </c>
      <c r="N1003" s="182" t="s">
        <v>43</v>
      </c>
      <c r="P1003" s="143">
        <f>O1003*H1003</f>
        <v>0</v>
      </c>
      <c r="Q1003" s="143">
        <v>3.7999999999999999E-2</v>
      </c>
      <c r="R1003" s="143">
        <f>Q1003*H1003</f>
        <v>7.5999999999999998E-2</v>
      </c>
      <c r="S1003" s="143">
        <v>0</v>
      </c>
      <c r="T1003" s="144">
        <f>S1003*H1003</f>
        <v>0</v>
      </c>
      <c r="AR1003" s="145" t="s">
        <v>361</v>
      </c>
      <c r="AT1003" s="145" t="s">
        <v>392</v>
      </c>
      <c r="AU1003" s="145" t="s">
        <v>88</v>
      </c>
      <c r="AY1003" s="17" t="s">
        <v>147</v>
      </c>
      <c r="BE1003" s="146">
        <f>IF(N1003="základní",J1003,0)</f>
        <v>0</v>
      </c>
      <c r="BF1003" s="146">
        <f>IF(N1003="snížená",J1003,0)</f>
        <v>0</v>
      </c>
      <c r="BG1003" s="146">
        <f>IF(N1003="zákl. přenesená",J1003,0)</f>
        <v>0</v>
      </c>
      <c r="BH1003" s="146">
        <f>IF(N1003="sníž. přenesená",J1003,0)</f>
        <v>0</v>
      </c>
      <c r="BI1003" s="146">
        <f>IF(N1003="nulová",J1003,0)</f>
        <v>0</v>
      </c>
      <c r="BJ1003" s="17" t="s">
        <v>86</v>
      </c>
      <c r="BK1003" s="146">
        <f>ROUND(I1003*H1003,2)</f>
        <v>0</v>
      </c>
      <c r="BL1003" s="17" t="s">
        <v>251</v>
      </c>
      <c r="BM1003" s="145" t="s">
        <v>1335</v>
      </c>
    </row>
    <row r="1004" spans="2:65" s="13" customFormat="1" ht="11.25" x14ac:dyDescent="0.2">
      <c r="B1004" s="158"/>
      <c r="D1004" s="152" t="s">
        <v>157</v>
      </c>
      <c r="E1004" s="159" t="s">
        <v>1</v>
      </c>
      <c r="F1004" s="160" t="s">
        <v>1330</v>
      </c>
      <c r="H1004" s="161">
        <v>1</v>
      </c>
      <c r="I1004" s="162"/>
      <c r="L1004" s="158"/>
      <c r="M1004" s="163"/>
      <c r="T1004" s="164"/>
      <c r="AT1004" s="159" t="s">
        <v>157</v>
      </c>
      <c r="AU1004" s="159" t="s">
        <v>88</v>
      </c>
      <c r="AV1004" s="13" t="s">
        <v>88</v>
      </c>
      <c r="AW1004" s="13" t="s">
        <v>34</v>
      </c>
      <c r="AX1004" s="13" t="s">
        <v>78</v>
      </c>
      <c r="AY1004" s="159" t="s">
        <v>147</v>
      </c>
    </row>
    <row r="1005" spans="2:65" s="13" customFormat="1" ht="11.25" x14ac:dyDescent="0.2">
      <c r="B1005" s="158"/>
      <c r="D1005" s="152" t="s">
        <v>157</v>
      </c>
      <c r="E1005" s="159" t="s">
        <v>1</v>
      </c>
      <c r="F1005" s="160" t="s">
        <v>1331</v>
      </c>
      <c r="H1005" s="161">
        <v>1</v>
      </c>
      <c r="I1005" s="162"/>
      <c r="L1005" s="158"/>
      <c r="M1005" s="163"/>
      <c r="T1005" s="164"/>
      <c r="AT1005" s="159" t="s">
        <v>157</v>
      </c>
      <c r="AU1005" s="159" t="s">
        <v>88</v>
      </c>
      <c r="AV1005" s="13" t="s">
        <v>88</v>
      </c>
      <c r="AW1005" s="13" t="s">
        <v>34</v>
      </c>
      <c r="AX1005" s="13" t="s">
        <v>78</v>
      </c>
      <c r="AY1005" s="159" t="s">
        <v>147</v>
      </c>
    </row>
    <row r="1006" spans="2:65" s="14" customFormat="1" ht="11.25" x14ac:dyDescent="0.2">
      <c r="B1006" s="165"/>
      <c r="D1006" s="152" t="s">
        <v>157</v>
      </c>
      <c r="E1006" s="166" t="s">
        <v>1</v>
      </c>
      <c r="F1006" s="167" t="s">
        <v>160</v>
      </c>
      <c r="H1006" s="168">
        <v>2</v>
      </c>
      <c r="I1006" s="169"/>
      <c r="L1006" s="165"/>
      <c r="M1006" s="170"/>
      <c r="T1006" s="171"/>
      <c r="AT1006" s="166" t="s">
        <v>157</v>
      </c>
      <c r="AU1006" s="166" t="s">
        <v>88</v>
      </c>
      <c r="AV1006" s="14" t="s">
        <v>153</v>
      </c>
      <c r="AW1006" s="14" t="s">
        <v>34</v>
      </c>
      <c r="AX1006" s="14" t="s">
        <v>86</v>
      </c>
      <c r="AY1006" s="166" t="s">
        <v>147</v>
      </c>
    </row>
    <row r="1007" spans="2:65" s="1" customFormat="1" ht="16.5" customHeight="1" x14ac:dyDescent="0.2">
      <c r="B1007" s="32"/>
      <c r="C1007" s="133" t="s">
        <v>1336</v>
      </c>
      <c r="D1007" s="133" t="s">
        <v>149</v>
      </c>
      <c r="E1007" s="134" t="s">
        <v>1337</v>
      </c>
      <c r="F1007" s="135" t="s">
        <v>1338</v>
      </c>
      <c r="G1007" s="136" t="s">
        <v>259</v>
      </c>
      <c r="H1007" s="137">
        <v>3</v>
      </c>
      <c r="I1007" s="138"/>
      <c r="J1007" s="139">
        <f>ROUND(I1007*H1007,2)</f>
        <v>0</v>
      </c>
      <c r="K1007" s="140"/>
      <c r="L1007" s="32"/>
      <c r="M1007" s="141" t="s">
        <v>1</v>
      </c>
      <c r="N1007" s="142" t="s">
        <v>43</v>
      </c>
      <c r="P1007" s="143">
        <f>O1007*H1007</f>
        <v>0</v>
      </c>
      <c r="Q1007" s="143">
        <v>0</v>
      </c>
      <c r="R1007" s="143">
        <f>Q1007*H1007</f>
        <v>0</v>
      </c>
      <c r="S1007" s="143">
        <v>0</v>
      </c>
      <c r="T1007" s="144">
        <f>S1007*H1007</f>
        <v>0</v>
      </c>
      <c r="AR1007" s="145" t="s">
        <v>251</v>
      </c>
      <c r="AT1007" s="145" t="s">
        <v>149</v>
      </c>
      <c r="AU1007" s="145" t="s">
        <v>88</v>
      </c>
      <c r="AY1007" s="17" t="s">
        <v>147</v>
      </c>
      <c r="BE1007" s="146">
        <f>IF(N1007="základní",J1007,0)</f>
        <v>0</v>
      </c>
      <c r="BF1007" s="146">
        <f>IF(N1007="snížená",J1007,0)</f>
        <v>0</v>
      </c>
      <c r="BG1007" s="146">
        <f>IF(N1007="zákl. přenesená",J1007,0)</f>
        <v>0</v>
      </c>
      <c r="BH1007" s="146">
        <f>IF(N1007="sníž. přenesená",J1007,0)</f>
        <v>0</v>
      </c>
      <c r="BI1007" s="146">
        <f>IF(N1007="nulová",J1007,0)</f>
        <v>0</v>
      </c>
      <c r="BJ1007" s="17" t="s">
        <v>86</v>
      </c>
      <c r="BK1007" s="146">
        <f>ROUND(I1007*H1007,2)</f>
        <v>0</v>
      </c>
      <c r="BL1007" s="17" t="s">
        <v>251</v>
      </c>
      <c r="BM1007" s="145" t="s">
        <v>1339</v>
      </c>
    </row>
    <row r="1008" spans="2:65" s="1" customFormat="1" ht="11.25" x14ac:dyDescent="0.2">
      <c r="B1008" s="32"/>
      <c r="D1008" s="147" t="s">
        <v>155</v>
      </c>
      <c r="F1008" s="148" t="s">
        <v>1340</v>
      </c>
      <c r="I1008" s="149"/>
      <c r="L1008" s="32"/>
      <c r="M1008" s="150"/>
      <c r="T1008" s="56"/>
      <c r="AT1008" s="17" t="s">
        <v>155</v>
      </c>
      <c r="AU1008" s="17" t="s">
        <v>88</v>
      </c>
    </row>
    <row r="1009" spans="2:65" s="13" customFormat="1" ht="11.25" x14ac:dyDescent="0.2">
      <c r="B1009" s="158"/>
      <c r="D1009" s="152" t="s">
        <v>157</v>
      </c>
      <c r="E1009" s="159" t="s">
        <v>1</v>
      </c>
      <c r="F1009" s="160" t="s">
        <v>1319</v>
      </c>
      <c r="H1009" s="161">
        <v>1</v>
      </c>
      <c r="I1009" s="162"/>
      <c r="L1009" s="158"/>
      <c r="M1009" s="163"/>
      <c r="T1009" s="164"/>
      <c r="AT1009" s="159" t="s">
        <v>157</v>
      </c>
      <c r="AU1009" s="159" t="s">
        <v>88</v>
      </c>
      <c r="AV1009" s="13" t="s">
        <v>88</v>
      </c>
      <c r="AW1009" s="13" t="s">
        <v>34</v>
      </c>
      <c r="AX1009" s="13" t="s">
        <v>78</v>
      </c>
      <c r="AY1009" s="159" t="s">
        <v>147</v>
      </c>
    </row>
    <row r="1010" spans="2:65" s="13" customFormat="1" ht="11.25" x14ac:dyDescent="0.2">
      <c r="B1010" s="158"/>
      <c r="D1010" s="152" t="s">
        <v>157</v>
      </c>
      <c r="E1010" s="159" t="s">
        <v>1</v>
      </c>
      <c r="F1010" s="160" t="s">
        <v>1330</v>
      </c>
      <c r="H1010" s="161">
        <v>1</v>
      </c>
      <c r="I1010" s="162"/>
      <c r="L1010" s="158"/>
      <c r="M1010" s="163"/>
      <c r="T1010" s="164"/>
      <c r="AT1010" s="159" t="s">
        <v>157</v>
      </c>
      <c r="AU1010" s="159" t="s">
        <v>88</v>
      </c>
      <c r="AV1010" s="13" t="s">
        <v>88</v>
      </c>
      <c r="AW1010" s="13" t="s">
        <v>34</v>
      </c>
      <c r="AX1010" s="13" t="s">
        <v>78</v>
      </c>
      <c r="AY1010" s="159" t="s">
        <v>147</v>
      </c>
    </row>
    <row r="1011" spans="2:65" s="13" customFormat="1" ht="11.25" x14ac:dyDescent="0.2">
      <c r="B1011" s="158"/>
      <c r="D1011" s="152" t="s">
        <v>157</v>
      </c>
      <c r="E1011" s="159" t="s">
        <v>1</v>
      </c>
      <c r="F1011" s="160" t="s">
        <v>1331</v>
      </c>
      <c r="H1011" s="161">
        <v>1</v>
      </c>
      <c r="I1011" s="162"/>
      <c r="L1011" s="158"/>
      <c r="M1011" s="163"/>
      <c r="T1011" s="164"/>
      <c r="AT1011" s="159" t="s">
        <v>157</v>
      </c>
      <c r="AU1011" s="159" t="s">
        <v>88</v>
      </c>
      <c r="AV1011" s="13" t="s">
        <v>88</v>
      </c>
      <c r="AW1011" s="13" t="s">
        <v>34</v>
      </c>
      <c r="AX1011" s="13" t="s">
        <v>78</v>
      </c>
      <c r="AY1011" s="159" t="s">
        <v>147</v>
      </c>
    </row>
    <row r="1012" spans="2:65" s="14" customFormat="1" ht="11.25" x14ac:dyDescent="0.2">
      <c r="B1012" s="165"/>
      <c r="D1012" s="152" t="s">
        <v>157</v>
      </c>
      <c r="E1012" s="166" t="s">
        <v>1</v>
      </c>
      <c r="F1012" s="167" t="s">
        <v>160</v>
      </c>
      <c r="H1012" s="168">
        <v>3</v>
      </c>
      <c r="I1012" s="169"/>
      <c r="L1012" s="165"/>
      <c r="M1012" s="170"/>
      <c r="T1012" s="171"/>
      <c r="AT1012" s="166" t="s">
        <v>157</v>
      </c>
      <c r="AU1012" s="166" t="s">
        <v>88</v>
      </c>
      <c r="AV1012" s="14" t="s">
        <v>153</v>
      </c>
      <c r="AW1012" s="14" t="s">
        <v>34</v>
      </c>
      <c r="AX1012" s="14" t="s">
        <v>86</v>
      </c>
      <c r="AY1012" s="166" t="s">
        <v>147</v>
      </c>
    </row>
    <row r="1013" spans="2:65" s="1" customFormat="1" ht="16.5" customHeight="1" x14ac:dyDescent="0.2">
      <c r="B1013" s="32"/>
      <c r="C1013" s="172" t="s">
        <v>1341</v>
      </c>
      <c r="D1013" s="172" t="s">
        <v>392</v>
      </c>
      <c r="E1013" s="173" t="s">
        <v>1342</v>
      </c>
      <c r="F1013" s="174" t="s">
        <v>1343</v>
      </c>
      <c r="G1013" s="175" t="s">
        <v>259</v>
      </c>
      <c r="H1013" s="176">
        <v>3</v>
      </c>
      <c r="I1013" s="177"/>
      <c r="J1013" s="178">
        <f>ROUND(I1013*H1013,2)</f>
        <v>0</v>
      </c>
      <c r="K1013" s="179"/>
      <c r="L1013" s="180"/>
      <c r="M1013" s="181" t="s">
        <v>1</v>
      </c>
      <c r="N1013" s="182" t="s">
        <v>43</v>
      </c>
      <c r="P1013" s="143">
        <f>O1013*H1013</f>
        <v>0</v>
      </c>
      <c r="Q1013" s="143">
        <v>1.4999999999999999E-4</v>
      </c>
      <c r="R1013" s="143">
        <f>Q1013*H1013</f>
        <v>4.4999999999999999E-4</v>
      </c>
      <c r="S1013" s="143">
        <v>0</v>
      </c>
      <c r="T1013" s="144">
        <f>S1013*H1013</f>
        <v>0</v>
      </c>
      <c r="AR1013" s="145" t="s">
        <v>361</v>
      </c>
      <c r="AT1013" s="145" t="s">
        <v>392</v>
      </c>
      <c r="AU1013" s="145" t="s">
        <v>88</v>
      </c>
      <c r="AY1013" s="17" t="s">
        <v>147</v>
      </c>
      <c r="BE1013" s="146">
        <f>IF(N1013="základní",J1013,0)</f>
        <v>0</v>
      </c>
      <c r="BF1013" s="146">
        <f>IF(N1013="snížená",J1013,0)</f>
        <v>0</v>
      </c>
      <c r="BG1013" s="146">
        <f>IF(N1013="zákl. přenesená",J1013,0)</f>
        <v>0</v>
      </c>
      <c r="BH1013" s="146">
        <f>IF(N1013="sníž. přenesená",J1013,0)</f>
        <v>0</v>
      </c>
      <c r="BI1013" s="146">
        <f>IF(N1013="nulová",J1013,0)</f>
        <v>0</v>
      </c>
      <c r="BJ1013" s="17" t="s">
        <v>86</v>
      </c>
      <c r="BK1013" s="146">
        <f>ROUND(I1013*H1013,2)</f>
        <v>0</v>
      </c>
      <c r="BL1013" s="17" t="s">
        <v>251</v>
      </c>
      <c r="BM1013" s="145" t="s">
        <v>1344</v>
      </c>
    </row>
    <row r="1014" spans="2:65" s="13" customFormat="1" ht="11.25" x14ac:dyDescent="0.2">
      <c r="B1014" s="158"/>
      <c r="D1014" s="152" t="s">
        <v>157</v>
      </c>
      <c r="E1014" s="159" t="s">
        <v>1</v>
      </c>
      <c r="F1014" s="160" t="s">
        <v>167</v>
      </c>
      <c r="H1014" s="161">
        <v>3</v>
      </c>
      <c r="I1014" s="162"/>
      <c r="L1014" s="158"/>
      <c r="M1014" s="163"/>
      <c r="T1014" s="164"/>
      <c r="AT1014" s="159" t="s">
        <v>157</v>
      </c>
      <c r="AU1014" s="159" t="s">
        <v>88</v>
      </c>
      <c r="AV1014" s="13" t="s">
        <v>88</v>
      </c>
      <c r="AW1014" s="13" t="s">
        <v>34</v>
      </c>
      <c r="AX1014" s="13" t="s">
        <v>78</v>
      </c>
      <c r="AY1014" s="159" t="s">
        <v>147</v>
      </c>
    </row>
    <row r="1015" spans="2:65" s="14" customFormat="1" ht="11.25" x14ac:dyDescent="0.2">
      <c r="B1015" s="165"/>
      <c r="D1015" s="152" t="s">
        <v>157</v>
      </c>
      <c r="E1015" s="166" t="s">
        <v>1</v>
      </c>
      <c r="F1015" s="167" t="s">
        <v>160</v>
      </c>
      <c r="H1015" s="168">
        <v>3</v>
      </c>
      <c r="I1015" s="169"/>
      <c r="L1015" s="165"/>
      <c r="M1015" s="170"/>
      <c r="T1015" s="171"/>
      <c r="AT1015" s="166" t="s">
        <v>157</v>
      </c>
      <c r="AU1015" s="166" t="s">
        <v>88</v>
      </c>
      <c r="AV1015" s="14" t="s">
        <v>153</v>
      </c>
      <c r="AW1015" s="14" t="s">
        <v>34</v>
      </c>
      <c r="AX1015" s="14" t="s">
        <v>86</v>
      </c>
      <c r="AY1015" s="166" t="s">
        <v>147</v>
      </c>
    </row>
    <row r="1016" spans="2:65" s="1" customFormat="1" ht="21.75" customHeight="1" x14ac:dyDescent="0.2">
      <c r="B1016" s="32"/>
      <c r="C1016" s="172" t="s">
        <v>1345</v>
      </c>
      <c r="D1016" s="172" t="s">
        <v>392</v>
      </c>
      <c r="E1016" s="173" t="s">
        <v>1346</v>
      </c>
      <c r="F1016" s="174" t="s">
        <v>1347</v>
      </c>
      <c r="G1016" s="175" t="s">
        <v>259</v>
      </c>
      <c r="H1016" s="176">
        <v>3</v>
      </c>
      <c r="I1016" s="177"/>
      <c r="J1016" s="178">
        <f>ROUND(I1016*H1016,2)</f>
        <v>0</v>
      </c>
      <c r="K1016" s="179"/>
      <c r="L1016" s="180"/>
      <c r="M1016" s="181" t="s">
        <v>1</v>
      </c>
      <c r="N1016" s="182" t="s">
        <v>43</v>
      </c>
      <c r="P1016" s="143">
        <f>O1016*H1016</f>
        <v>0</v>
      </c>
      <c r="Q1016" s="143">
        <v>1.4999999999999999E-4</v>
      </c>
      <c r="R1016" s="143">
        <f>Q1016*H1016</f>
        <v>4.4999999999999999E-4</v>
      </c>
      <c r="S1016" s="143">
        <v>0</v>
      </c>
      <c r="T1016" s="144">
        <f>S1016*H1016</f>
        <v>0</v>
      </c>
      <c r="AR1016" s="145" t="s">
        <v>361</v>
      </c>
      <c r="AT1016" s="145" t="s">
        <v>392</v>
      </c>
      <c r="AU1016" s="145" t="s">
        <v>88</v>
      </c>
      <c r="AY1016" s="17" t="s">
        <v>147</v>
      </c>
      <c r="BE1016" s="146">
        <f>IF(N1016="základní",J1016,0)</f>
        <v>0</v>
      </c>
      <c r="BF1016" s="146">
        <f>IF(N1016="snížená",J1016,0)</f>
        <v>0</v>
      </c>
      <c r="BG1016" s="146">
        <f>IF(N1016="zákl. přenesená",J1016,0)</f>
        <v>0</v>
      </c>
      <c r="BH1016" s="146">
        <f>IF(N1016="sníž. přenesená",J1016,0)</f>
        <v>0</v>
      </c>
      <c r="BI1016" s="146">
        <f>IF(N1016="nulová",J1016,0)</f>
        <v>0</v>
      </c>
      <c r="BJ1016" s="17" t="s">
        <v>86</v>
      </c>
      <c r="BK1016" s="146">
        <f>ROUND(I1016*H1016,2)</f>
        <v>0</v>
      </c>
      <c r="BL1016" s="17" t="s">
        <v>251</v>
      </c>
      <c r="BM1016" s="145" t="s">
        <v>1348</v>
      </c>
    </row>
    <row r="1017" spans="2:65" s="13" customFormat="1" ht="11.25" x14ac:dyDescent="0.2">
      <c r="B1017" s="158"/>
      <c r="D1017" s="152" t="s">
        <v>157</v>
      </c>
      <c r="E1017" s="159" t="s">
        <v>1</v>
      </c>
      <c r="F1017" s="160" t="s">
        <v>167</v>
      </c>
      <c r="H1017" s="161">
        <v>3</v>
      </c>
      <c r="I1017" s="162"/>
      <c r="L1017" s="158"/>
      <c r="M1017" s="163"/>
      <c r="T1017" s="164"/>
      <c r="AT1017" s="159" t="s">
        <v>157</v>
      </c>
      <c r="AU1017" s="159" t="s">
        <v>88</v>
      </c>
      <c r="AV1017" s="13" t="s">
        <v>88</v>
      </c>
      <c r="AW1017" s="13" t="s">
        <v>34</v>
      </c>
      <c r="AX1017" s="13" t="s">
        <v>78</v>
      </c>
      <c r="AY1017" s="159" t="s">
        <v>147</v>
      </c>
    </row>
    <row r="1018" spans="2:65" s="14" customFormat="1" ht="11.25" x14ac:dyDescent="0.2">
      <c r="B1018" s="165"/>
      <c r="D1018" s="152" t="s">
        <v>157</v>
      </c>
      <c r="E1018" s="166" t="s">
        <v>1</v>
      </c>
      <c r="F1018" s="167" t="s">
        <v>160</v>
      </c>
      <c r="H1018" s="168">
        <v>3</v>
      </c>
      <c r="I1018" s="169"/>
      <c r="L1018" s="165"/>
      <c r="M1018" s="170"/>
      <c r="T1018" s="171"/>
      <c r="AT1018" s="166" t="s">
        <v>157</v>
      </c>
      <c r="AU1018" s="166" t="s">
        <v>88</v>
      </c>
      <c r="AV1018" s="14" t="s">
        <v>153</v>
      </c>
      <c r="AW1018" s="14" t="s">
        <v>34</v>
      </c>
      <c r="AX1018" s="14" t="s">
        <v>86</v>
      </c>
      <c r="AY1018" s="166" t="s">
        <v>147</v>
      </c>
    </row>
    <row r="1019" spans="2:65" s="1" customFormat="1" ht="21.75" customHeight="1" x14ac:dyDescent="0.2">
      <c r="B1019" s="32"/>
      <c r="C1019" s="133" t="s">
        <v>1349</v>
      </c>
      <c r="D1019" s="133" t="s">
        <v>149</v>
      </c>
      <c r="E1019" s="134" t="s">
        <v>1350</v>
      </c>
      <c r="F1019" s="135" t="s">
        <v>1351</v>
      </c>
      <c r="G1019" s="136" t="s">
        <v>259</v>
      </c>
      <c r="H1019" s="137">
        <v>3</v>
      </c>
      <c r="I1019" s="138"/>
      <c r="J1019" s="139">
        <f>ROUND(I1019*H1019,2)</f>
        <v>0</v>
      </c>
      <c r="K1019" s="140"/>
      <c r="L1019" s="32"/>
      <c r="M1019" s="141" t="s">
        <v>1</v>
      </c>
      <c r="N1019" s="142" t="s">
        <v>43</v>
      </c>
      <c r="P1019" s="143">
        <f>O1019*H1019</f>
        <v>0</v>
      </c>
      <c r="Q1019" s="143">
        <v>0</v>
      </c>
      <c r="R1019" s="143">
        <f>Q1019*H1019</f>
        <v>0</v>
      </c>
      <c r="S1019" s="143">
        <v>0</v>
      </c>
      <c r="T1019" s="144">
        <f>S1019*H1019</f>
        <v>0</v>
      </c>
      <c r="AR1019" s="145" t="s">
        <v>251</v>
      </c>
      <c r="AT1019" s="145" t="s">
        <v>149</v>
      </c>
      <c r="AU1019" s="145" t="s">
        <v>88</v>
      </c>
      <c r="AY1019" s="17" t="s">
        <v>147</v>
      </c>
      <c r="BE1019" s="146">
        <f>IF(N1019="základní",J1019,0)</f>
        <v>0</v>
      </c>
      <c r="BF1019" s="146">
        <f>IF(N1019="snížená",J1019,0)</f>
        <v>0</v>
      </c>
      <c r="BG1019" s="146">
        <f>IF(N1019="zákl. přenesená",J1019,0)</f>
        <v>0</v>
      </c>
      <c r="BH1019" s="146">
        <f>IF(N1019="sníž. přenesená",J1019,0)</f>
        <v>0</v>
      </c>
      <c r="BI1019" s="146">
        <f>IF(N1019="nulová",J1019,0)</f>
        <v>0</v>
      </c>
      <c r="BJ1019" s="17" t="s">
        <v>86</v>
      </c>
      <c r="BK1019" s="146">
        <f>ROUND(I1019*H1019,2)</f>
        <v>0</v>
      </c>
      <c r="BL1019" s="17" t="s">
        <v>251</v>
      </c>
      <c r="BM1019" s="145" t="s">
        <v>1352</v>
      </c>
    </row>
    <row r="1020" spans="2:65" s="1" customFormat="1" ht="11.25" x14ac:dyDescent="0.2">
      <c r="B1020" s="32"/>
      <c r="D1020" s="147" t="s">
        <v>155</v>
      </c>
      <c r="F1020" s="148" t="s">
        <v>1353</v>
      </c>
      <c r="I1020" s="149"/>
      <c r="L1020" s="32"/>
      <c r="M1020" s="150"/>
      <c r="T1020" s="56"/>
      <c r="AT1020" s="17" t="s">
        <v>155</v>
      </c>
      <c r="AU1020" s="17" t="s">
        <v>88</v>
      </c>
    </row>
    <row r="1021" spans="2:65" s="13" customFormat="1" ht="11.25" x14ac:dyDescent="0.2">
      <c r="B1021" s="158"/>
      <c r="D1021" s="152" t="s">
        <v>157</v>
      </c>
      <c r="E1021" s="159" t="s">
        <v>1</v>
      </c>
      <c r="F1021" s="160" t="s">
        <v>1319</v>
      </c>
      <c r="H1021" s="161">
        <v>1</v>
      </c>
      <c r="I1021" s="162"/>
      <c r="L1021" s="158"/>
      <c r="M1021" s="163"/>
      <c r="T1021" s="164"/>
      <c r="AT1021" s="159" t="s">
        <v>157</v>
      </c>
      <c r="AU1021" s="159" t="s">
        <v>88</v>
      </c>
      <c r="AV1021" s="13" t="s">
        <v>88</v>
      </c>
      <c r="AW1021" s="13" t="s">
        <v>34</v>
      </c>
      <c r="AX1021" s="13" t="s">
        <v>78</v>
      </c>
      <c r="AY1021" s="159" t="s">
        <v>147</v>
      </c>
    </row>
    <row r="1022" spans="2:65" s="13" customFormat="1" ht="11.25" x14ac:dyDescent="0.2">
      <c r="B1022" s="158"/>
      <c r="D1022" s="152" t="s">
        <v>157</v>
      </c>
      <c r="E1022" s="159" t="s">
        <v>1</v>
      </c>
      <c r="F1022" s="160" t="s">
        <v>1330</v>
      </c>
      <c r="H1022" s="161">
        <v>1</v>
      </c>
      <c r="I1022" s="162"/>
      <c r="L1022" s="158"/>
      <c r="M1022" s="163"/>
      <c r="T1022" s="164"/>
      <c r="AT1022" s="159" t="s">
        <v>157</v>
      </c>
      <c r="AU1022" s="159" t="s">
        <v>88</v>
      </c>
      <c r="AV1022" s="13" t="s">
        <v>88</v>
      </c>
      <c r="AW1022" s="13" t="s">
        <v>34</v>
      </c>
      <c r="AX1022" s="13" t="s">
        <v>78</v>
      </c>
      <c r="AY1022" s="159" t="s">
        <v>147</v>
      </c>
    </row>
    <row r="1023" spans="2:65" s="13" customFormat="1" ht="11.25" x14ac:dyDescent="0.2">
      <c r="B1023" s="158"/>
      <c r="D1023" s="152" t="s">
        <v>157</v>
      </c>
      <c r="E1023" s="159" t="s">
        <v>1</v>
      </c>
      <c r="F1023" s="160" t="s">
        <v>1331</v>
      </c>
      <c r="H1023" s="161">
        <v>1</v>
      </c>
      <c r="I1023" s="162"/>
      <c r="L1023" s="158"/>
      <c r="M1023" s="163"/>
      <c r="T1023" s="164"/>
      <c r="AT1023" s="159" t="s">
        <v>157</v>
      </c>
      <c r="AU1023" s="159" t="s">
        <v>88</v>
      </c>
      <c r="AV1023" s="13" t="s">
        <v>88</v>
      </c>
      <c r="AW1023" s="13" t="s">
        <v>34</v>
      </c>
      <c r="AX1023" s="13" t="s">
        <v>78</v>
      </c>
      <c r="AY1023" s="159" t="s">
        <v>147</v>
      </c>
    </row>
    <row r="1024" spans="2:65" s="14" customFormat="1" ht="11.25" x14ac:dyDescent="0.2">
      <c r="B1024" s="165"/>
      <c r="D1024" s="152" t="s">
        <v>157</v>
      </c>
      <c r="E1024" s="166" t="s">
        <v>1</v>
      </c>
      <c r="F1024" s="167" t="s">
        <v>160</v>
      </c>
      <c r="H1024" s="168">
        <v>3</v>
      </c>
      <c r="I1024" s="169"/>
      <c r="L1024" s="165"/>
      <c r="M1024" s="170"/>
      <c r="T1024" s="171"/>
      <c r="AT1024" s="166" t="s">
        <v>157</v>
      </c>
      <c r="AU1024" s="166" t="s">
        <v>88</v>
      </c>
      <c r="AV1024" s="14" t="s">
        <v>153</v>
      </c>
      <c r="AW1024" s="14" t="s">
        <v>34</v>
      </c>
      <c r="AX1024" s="14" t="s">
        <v>86</v>
      </c>
      <c r="AY1024" s="166" t="s">
        <v>147</v>
      </c>
    </row>
    <row r="1025" spans="2:65" s="1" customFormat="1" ht="16.5" customHeight="1" x14ac:dyDescent="0.2">
      <c r="B1025" s="32"/>
      <c r="C1025" s="172" t="s">
        <v>1354</v>
      </c>
      <c r="D1025" s="172" t="s">
        <v>392</v>
      </c>
      <c r="E1025" s="173" t="s">
        <v>1355</v>
      </c>
      <c r="F1025" s="174" t="s">
        <v>1356</v>
      </c>
      <c r="G1025" s="175" t="s">
        <v>259</v>
      </c>
      <c r="H1025" s="176">
        <v>3</v>
      </c>
      <c r="I1025" s="177"/>
      <c r="J1025" s="178">
        <f>ROUND(I1025*H1025,2)</f>
        <v>0</v>
      </c>
      <c r="K1025" s="179"/>
      <c r="L1025" s="180"/>
      <c r="M1025" s="181" t="s">
        <v>1</v>
      </c>
      <c r="N1025" s="182" t="s">
        <v>43</v>
      </c>
      <c r="P1025" s="143">
        <f>O1025*H1025</f>
        <v>0</v>
      </c>
      <c r="Q1025" s="143">
        <v>2.2000000000000001E-3</v>
      </c>
      <c r="R1025" s="143">
        <f>Q1025*H1025</f>
        <v>6.6E-3</v>
      </c>
      <c r="S1025" s="143">
        <v>0</v>
      </c>
      <c r="T1025" s="144">
        <f>S1025*H1025</f>
        <v>0</v>
      </c>
      <c r="AR1025" s="145" t="s">
        <v>361</v>
      </c>
      <c r="AT1025" s="145" t="s">
        <v>392</v>
      </c>
      <c r="AU1025" s="145" t="s">
        <v>88</v>
      </c>
      <c r="AY1025" s="17" t="s">
        <v>147</v>
      </c>
      <c r="BE1025" s="146">
        <f>IF(N1025="základní",J1025,0)</f>
        <v>0</v>
      </c>
      <c r="BF1025" s="146">
        <f>IF(N1025="snížená",J1025,0)</f>
        <v>0</v>
      </c>
      <c r="BG1025" s="146">
        <f>IF(N1025="zákl. přenesená",J1025,0)</f>
        <v>0</v>
      </c>
      <c r="BH1025" s="146">
        <f>IF(N1025="sníž. přenesená",J1025,0)</f>
        <v>0</v>
      </c>
      <c r="BI1025" s="146">
        <f>IF(N1025="nulová",J1025,0)</f>
        <v>0</v>
      </c>
      <c r="BJ1025" s="17" t="s">
        <v>86</v>
      </c>
      <c r="BK1025" s="146">
        <f>ROUND(I1025*H1025,2)</f>
        <v>0</v>
      </c>
      <c r="BL1025" s="17" t="s">
        <v>251</v>
      </c>
      <c r="BM1025" s="145" t="s">
        <v>1357</v>
      </c>
    </row>
    <row r="1026" spans="2:65" s="13" customFormat="1" ht="11.25" x14ac:dyDescent="0.2">
      <c r="B1026" s="158"/>
      <c r="D1026" s="152" t="s">
        <v>157</v>
      </c>
      <c r="E1026" s="159" t="s">
        <v>1</v>
      </c>
      <c r="F1026" s="160" t="s">
        <v>167</v>
      </c>
      <c r="H1026" s="161">
        <v>3</v>
      </c>
      <c r="I1026" s="162"/>
      <c r="L1026" s="158"/>
      <c r="M1026" s="163"/>
      <c r="T1026" s="164"/>
      <c r="AT1026" s="159" t="s">
        <v>157</v>
      </c>
      <c r="AU1026" s="159" t="s">
        <v>88</v>
      </c>
      <c r="AV1026" s="13" t="s">
        <v>88</v>
      </c>
      <c r="AW1026" s="13" t="s">
        <v>34</v>
      </c>
      <c r="AX1026" s="13" t="s">
        <v>78</v>
      </c>
      <c r="AY1026" s="159" t="s">
        <v>147</v>
      </c>
    </row>
    <row r="1027" spans="2:65" s="14" customFormat="1" ht="11.25" x14ac:dyDescent="0.2">
      <c r="B1027" s="165"/>
      <c r="D1027" s="152" t="s">
        <v>157</v>
      </c>
      <c r="E1027" s="166" t="s">
        <v>1</v>
      </c>
      <c r="F1027" s="167" t="s">
        <v>160</v>
      </c>
      <c r="H1027" s="168">
        <v>3</v>
      </c>
      <c r="I1027" s="169"/>
      <c r="L1027" s="165"/>
      <c r="M1027" s="170"/>
      <c r="T1027" s="171"/>
      <c r="AT1027" s="166" t="s">
        <v>157</v>
      </c>
      <c r="AU1027" s="166" t="s">
        <v>88</v>
      </c>
      <c r="AV1027" s="14" t="s">
        <v>153</v>
      </c>
      <c r="AW1027" s="14" t="s">
        <v>34</v>
      </c>
      <c r="AX1027" s="14" t="s">
        <v>86</v>
      </c>
      <c r="AY1027" s="166" t="s">
        <v>147</v>
      </c>
    </row>
    <row r="1028" spans="2:65" s="1" customFormat="1" ht="24.2" customHeight="1" x14ac:dyDescent="0.2">
      <c r="B1028" s="32"/>
      <c r="C1028" s="133" t="s">
        <v>1358</v>
      </c>
      <c r="D1028" s="133" t="s">
        <v>149</v>
      </c>
      <c r="E1028" s="134" t="s">
        <v>1359</v>
      </c>
      <c r="F1028" s="135" t="s">
        <v>1360</v>
      </c>
      <c r="G1028" s="136" t="s">
        <v>259</v>
      </c>
      <c r="H1028" s="137">
        <v>2</v>
      </c>
      <c r="I1028" s="138"/>
      <c r="J1028" s="139">
        <f>ROUND(I1028*H1028,2)</f>
        <v>0</v>
      </c>
      <c r="K1028" s="140"/>
      <c r="L1028" s="32"/>
      <c r="M1028" s="141" t="s">
        <v>1</v>
      </c>
      <c r="N1028" s="142" t="s">
        <v>43</v>
      </c>
      <c r="P1028" s="143">
        <f>O1028*H1028</f>
        <v>0</v>
      </c>
      <c r="Q1028" s="143">
        <v>0</v>
      </c>
      <c r="R1028" s="143">
        <f>Q1028*H1028</f>
        <v>0</v>
      </c>
      <c r="S1028" s="143">
        <v>1.8E-3</v>
      </c>
      <c r="T1028" s="144">
        <f>S1028*H1028</f>
        <v>3.5999999999999999E-3</v>
      </c>
      <c r="AR1028" s="145" t="s">
        <v>251</v>
      </c>
      <c r="AT1028" s="145" t="s">
        <v>149</v>
      </c>
      <c r="AU1028" s="145" t="s">
        <v>88</v>
      </c>
      <c r="AY1028" s="17" t="s">
        <v>147</v>
      </c>
      <c r="BE1028" s="146">
        <f>IF(N1028="základní",J1028,0)</f>
        <v>0</v>
      </c>
      <c r="BF1028" s="146">
        <f>IF(N1028="snížená",J1028,0)</f>
        <v>0</v>
      </c>
      <c r="BG1028" s="146">
        <f>IF(N1028="zákl. přenesená",J1028,0)</f>
        <v>0</v>
      </c>
      <c r="BH1028" s="146">
        <f>IF(N1028="sníž. přenesená",J1028,0)</f>
        <v>0</v>
      </c>
      <c r="BI1028" s="146">
        <f>IF(N1028="nulová",J1028,0)</f>
        <v>0</v>
      </c>
      <c r="BJ1028" s="17" t="s">
        <v>86</v>
      </c>
      <c r="BK1028" s="146">
        <f>ROUND(I1028*H1028,2)</f>
        <v>0</v>
      </c>
      <c r="BL1028" s="17" t="s">
        <v>251</v>
      </c>
      <c r="BM1028" s="145" t="s">
        <v>1361</v>
      </c>
    </row>
    <row r="1029" spans="2:65" s="1" customFormat="1" ht="11.25" x14ac:dyDescent="0.2">
      <c r="B1029" s="32"/>
      <c r="D1029" s="147" t="s">
        <v>155</v>
      </c>
      <c r="F1029" s="148" t="s">
        <v>1362</v>
      </c>
      <c r="I1029" s="149"/>
      <c r="L1029" s="32"/>
      <c r="M1029" s="150"/>
      <c r="T1029" s="56"/>
      <c r="AT1029" s="17" t="s">
        <v>155</v>
      </c>
      <c r="AU1029" s="17" t="s">
        <v>88</v>
      </c>
    </row>
    <row r="1030" spans="2:65" s="13" customFormat="1" ht="11.25" x14ac:dyDescent="0.2">
      <c r="B1030" s="158"/>
      <c r="D1030" s="152" t="s">
        <v>157</v>
      </c>
      <c r="E1030" s="159" t="s">
        <v>1</v>
      </c>
      <c r="F1030" s="160" t="s">
        <v>1363</v>
      </c>
      <c r="H1030" s="161">
        <v>2</v>
      </c>
      <c r="I1030" s="162"/>
      <c r="L1030" s="158"/>
      <c r="M1030" s="163"/>
      <c r="T1030" s="164"/>
      <c r="AT1030" s="159" t="s">
        <v>157</v>
      </c>
      <c r="AU1030" s="159" t="s">
        <v>88</v>
      </c>
      <c r="AV1030" s="13" t="s">
        <v>88</v>
      </c>
      <c r="AW1030" s="13" t="s">
        <v>34</v>
      </c>
      <c r="AX1030" s="13" t="s">
        <v>78</v>
      </c>
      <c r="AY1030" s="159" t="s">
        <v>147</v>
      </c>
    </row>
    <row r="1031" spans="2:65" s="14" customFormat="1" ht="11.25" x14ac:dyDescent="0.2">
      <c r="B1031" s="165"/>
      <c r="D1031" s="152" t="s">
        <v>157</v>
      </c>
      <c r="E1031" s="166" t="s">
        <v>1</v>
      </c>
      <c r="F1031" s="167" t="s">
        <v>160</v>
      </c>
      <c r="H1031" s="168">
        <v>2</v>
      </c>
      <c r="I1031" s="169"/>
      <c r="L1031" s="165"/>
      <c r="M1031" s="170"/>
      <c r="T1031" s="171"/>
      <c r="AT1031" s="166" t="s">
        <v>157</v>
      </c>
      <c r="AU1031" s="166" t="s">
        <v>88</v>
      </c>
      <c r="AV1031" s="14" t="s">
        <v>153</v>
      </c>
      <c r="AW1031" s="14" t="s">
        <v>34</v>
      </c>
      <c r="AX1031" s="14" t="s">
        <v>86</v>
      </c>
      <c r="AY1031" s="166" t="s">
        <v>147</v>
      </c>
    </row>
    <row r="1032" spans="2:65" s="1" customFormat="1" ht="24.2" customHeight="1" x14ac:dyDescent="0.2">
      <c r="B1032" s="32"/>
      <c r="C1032" s="133" t="s">
        <v>1364</v>
      </c>
      <c r="D1032" s="133" t="s">
        <v>149</v>
      </c>
      <c r="E1032" s="134" t="s">
        <v>1365</v>
      </c>
      <c r="F1032" s="135" t="s">
        <v>1366</v>
      </c>
      <c r="G1032" s="136" t="s">
        <v>163</v>
      </c>
      <c r="H1032" s="137">
        <v>7.5</v>
      </c>
      <c r="I1032" s="138"/>
      <c r="J1032" s="139">
        <f>ROUND(I1032*H1032,2)</f>
        <v>0</v>
      </c>
      <c r="K1032" s="140"/>
      <c r="L1032" s="32"/>
      <c r="M1032" s="141" t="s">
        <v>1</v>
      </c>
      <c r="N1032" s="142" t="s">
        <v>43</v>
      </c>
      <c r="P1032" s="143">
        <f>O1032*H1032</f>
        <v>0</v>
      </c>
      <c r="Q1032" s="143">
        <v>0</v>
      </c>
      <c r="R1032" s="143">
        <f>Q1032*H1032</f>
        <v>0</v>
      </c>
      <c r="S1032" s="143">
        <v>2E-3</v>
      </c>
      <c r="T1032" s="144">
        <f>S1032*H1032</f>
        <v>1.4999999999999999E-2</v>
      </c>
      <c r="AR1032" s="145" t="s">
        <v>251</v>
      </c>
      <c r="AT1032" s="145" t="s">
        <v>149</v>
      </c>
      <c r="AU1032" s="145" t="s">
        <v>88</v>
      </c>
      <c r="AY1032" s="17" t="s">
        <v>147</v>
      </c>
      <c r="BE1032" s="146">
        <f>IF(N1032="základní",J1032,0)</f>
        <v>0</v>
      </c>
      <c r="BF1032" s="146">
        <f>IF(N1032="snížená",J1032,0)</f>
        <v>0</v>
      </c>
      <c r="BG1032" s="146">
        <f>IF(N1032="zákl. přenesená",J1032,0)</f>
        <v>0</v>
      </c>
      <c r="BH1032" s="146">
        <f>IF(N1032="sníž. přenesená",J1032,0)</f>
        <v>0</v>
      </c>
      <c r="BI1032" s="146">
        <f>IF(N1032="nulová",J1032,0)</f>
        <v>0</v>
      </c>
      <c r="BJ1032" s="17" t="s">
        <v>86</v>
      </c>
      <c r="BK1032" s="146">
        <f>ROUND(I1032*H1032,2)</f>
        <v>0</v>
      </c>
      <c r="BL1032" s="17" t="s">
        <v>251</v>
      </c>
      <c r="BM1032" s="145" t="s">
        <v>1367</v>
      </c>
    </row>
    <row r="1033" spans="2:65" s="1" customFormat="1" ht="11.25" x14ac:dyDescent="0.2">
      <c r="B1033" s="32"/>
      <c r="D1033" s="147" t="s">
        <v>155</v>
      </c>
      <c r="F1033" s="148" t="s">
        <v>1368</v>
      </c>
      <c r="I1033" s="149"/>
      <c r="L1033" s="32"/>
      <c r="M1033" s="150"/>
      <c r="T1033" s="56"/>
      <c r="AT1033" s="17" t="s">
        <v>155</v>
      </c>
      <c r="AU1033" s="17" t="s">
        <v>88</v>
      </c>
    </row>
    <row r="1034" spans="2:65" s="13" customFormat="1" ht="11.25" x14ac:dyDescent="0.2">
      <c r="B1034" s="158"/>
      <c r="D1034" s="152" t="s">
        <v>157</v>
      </c>
      <c r="E1034" s="159" t="s">
        <v>1</v>
      </c>
      <c r="F1034" s="160" t="s">
        <v>1285</v>
      </c>
      <c r="H1034" s="161">
        <v>1.5</v>
      </c>
      <c r="I1034" s="162"/>
      <c r="L1034" s="158"/>
      <c r="M1034" s="163"/>
      <c r="T1034" s="164"/>
      <c r="AT1034" s="159" t="s">
        <v>157</v>
      </c>
      <c r="AU1034" s="159" t="s">
        <v>88</v>
      </c>
      <c r="AV1034" s="13" t="s">
        <v>88</v>
      </c>
      <c r="AW1034" s="13" t="s">
        <v>34</v>
      </c>
      <c r="AX1034" s="13" t="s">
        <v>78</v>
      </c>
      <c r="AY1034" s="159" t="s">
        <v>147</v>
      </c>
    </row>
    <row r="1035" spans="2:65" s="13" customFormat="1" ht="11.25" x14ac:dyDescent="0.2">
      <c r="B1035" s="158"/>
      <c r="D1035" s="152" t="s">
        <v>157</v>
      </c>
      <c r="E1035" s="159" t="s">
        <v>1</v>
      </c>
      <c r="F1035" s="160" t="s">
        <v>1286</v>
      </c>
      <c r="H1035" s="161">
        <v>6</v>
      </c>
      <c r="I1035" s="162"/>
      <c r="L1035" s="158"/>
      <c r="M1035" s="163"/>
      <c r="T1035" s="164"/>
      <c r="AT1035" s="159" t="s">
        <v>157</v>
      </c>
      <c r="AU1035" s="159" t="s">
        <v>88</v>
      </c>
      <c r="AV1035" s="13" t="s">
        <v>88</v>
      </c>
      <c r="AW1035" s="13" t="s">
        <v>34</v>
      </c>
      <c r="AX1035" s="13" t="s">
        <v>78</v>
      </c>
      <c r="AY1035" s="159" t="s">
        <v>147</v>
      </c>
    </row>
    <row r="1036" spans="2:65" s="14" customFormat="1" ht="11.25" x14ac:dyDescent="0.2">
      <c r="B1036" s="165"/>
      <c r="D1036" s="152" t="s">
        <v>157</v>
      </c>
      <c r="E1036" s="166" t="s">
        <v>1</v>
      </c>
      <c r="F1036" s="167" t="s">
        <v>160</v>
      </c>
      <c r="H1036" s="168">
        <v>7.5</v>
      </c>
      <c r="I1036" s="169"/>
      <c r="L1036" s="165"/>
      <c r="M1036" s="170"/>
      <c r="T1036" s="171"/>
      <c r="AT1036" s="166" t="s">
        <v>157</v>
      </c>
      <c r="AU1036" s="166" t="s">
        <v>88</v>
      </c>
      <c r="AV1036" s="14" t="s">
        <v>153</v>
      </c>
      <c r="AW1036" s="14" t="s">
        <v>34</v>
      </c>
      <c r="AX1036" s="14" t="s">
        <v>86</v>
      </c>
      <c r="AY1036" s="166" t="s">
        <v>147</v>
      </c>
    </row>
    <row r="1037" spans="2:65" s="1" customFormat="1" ht="24.2" customHeight="1" x14ac:dyDescent="0.2">
      <c r="B1037" s="32"/>
      <c r="C1037" s="133" t="s">
        <v>1369</v>
      </c>
      <c r="D1037" s="133" t="s">
        <v>149</v>
      </c>
      <c r="E1037" s="134" t="s">
        <v>1370</v>
      </c>
      <c r="F1037" s="135" t="s">
        <v>1371</v>
      </c>
      <c r="G1037" s="136" t="s">
        <v>259</v>
      </c>
      <c r="H1037" s="137">
        <v>2</v>
      </c>
      <c r="I1037" s="138"/>
      <c r="J1037" s="139">
        <f>ROUND(I1037*H1037,2)</f>
        <v>0</v>
      </c>
      <c r="K1037" s="140"/>
      <c r="L1037" s="32"/>
      <c r="M1037" s="141" t="s">
        <v>1</v>
      </c>
      <c r="N1037" s="142" t="s">
        <v>43</v>
      </c>
      <c r="P1037" s="143">
        <f>O1037*H1037</f>
        <v>0</v>
      </c>
      <c r="Q1037" s="143">
        <v>0</v>
      </c>
      <c r="R1037" s="143">
        <f>Q1037*H1037</f>
        <v>0</v>
      </c>
      <c r="S1037" s="143">
        <v>2.4E-2</v>
      </c>
      <c r="T1037" s="144">
        <f>S1037*H1037</f>
        <v>4.8000000000000001E-2</v>
      </c>
      <c r="AR1037" s="145" t="s">
        <v>251</v>
      </c>
      <c r="AT1037" s="145" t="s">
        <v>149</v>
      </c>
      <c r="AU1037" s="145" t="s">
        <v>88</v>
      </c>
      <c r="AY1037" s="17" t="s">
        <v>147</v>
      </c>
      <c r="BE1037" s="146">
        <f>IF(N1037="základní",J1037,0)</f>
        <v>0</v>
      </c>
      <c r="BF1037" s="146">
        <f>IF(N1037="snížená",J1037,0)</f>
        <v>0</v>
      </c>
      <c r="BG1037" s="146">
        <f>IF(N1037="zákl. přenesená",J1037,0)</f>
        <v>0</v>
      </c>
      <c r="BH1037" s="146">
        <f>IF(N1037="sníž. přenesená",J1037,0)</f>
        <v>0</v>
      </c>
      <c r="BI1037" s="146">
        <f>IF(N1037="nulová",J1037,0)</f>
        <v>0</v>
      </c>
      <c r="BJ1037" s="17" t="s">
        <v>86</v>
      </c>
      <c r="BK1037" s="146">
        <f>ROUND(I1037*H1037,2)</f>
        <v>0</v>
      </c>
      <c r="BL1037" s="17" t="s">
        <v>251</v>
      </c>
      <c r="BM1037" s="145" t="s">
        <v>1372</v>
      </c>
    </row>
    <row r="1038" spans="2:65" s="1" customFormat="1" ht="11.25" x14ac:dyDescent="0.2">
      <c r="B1038" s="32"/>
      <c r="D1038" s="147" t="s">
        <v>155</v>
      </c>
      <c r="F1038" s="148" t="s">
        <v>1373</v>
      </c>
      <c r="I1038" s="149"/>
      <c r="L1038" s="32"/>
      <c r="M1038" s="150"/>
      <c r="T1038" s="56"/>
      <c r="AT1038" s="17" t="s">
        <v>155</v>
      </c>
      <c r="AU1038" s="17" t="s">
        <v>88</v>
      </c>
    </row>
    <row r="1039" spans="2:65" s="13" customFormat="1" ht="11.25" x14ac:dyDescent="0.2">
      <c r="B1039" s="158"/>
      <c r="D1039" s="152" t="s">
        <v>157</v>
      </c>
      <c r="E1039" s="159" t="s">
        <v>1</v>
      </c>
      <c r="F1039" s="160" t="s">
        <v>1363</v>
      </c>
      <c r="H1039" s="161">
        <v>2</v>
      </c>
      <c r="I1039" s="162"/>
      <c r="L1039" s="158"/>
      <c r="M1039" s="163"/>
      <c r="T1039" s="164"/>
      <c r="AT1039" s="159" t="s">
        <v>157</v>
      </c>
      <c r="AU1039" s="159" t="s">
        <v>88</v>
      </c>
      <c r="AV1039" s="13" t="s">
        <v>88</v>
      </c>
      <c r="AW1039" s="13" t="s">
        <v>34</v>
      </c>
      <c r="AX1039" s="13" t="s">
        <v>78</v>
      </c>
      <c r="AY1039" s="159" t="s">
        <v>147</v>
      </c>
    </row>
    <row r="1040" spans="2:65" s="14" customFormat="1" ht="11.25" x14ac:dyDescent="0.2">
      <c r="B1040" s="165"/>
      <c r="D1040" s="152" t="s">
        <v>157</v>
      </c>
      <c r="E1040" s="166" t="s">
        <v>1</v>
      </c>
      <c r="F1040" s="167" t="s">
        <v>160</v>
      </c>
      <c r="H1040" s="168">
        <v>2</v>
      </c>
      <c r="I1040" s="169"/>
      <c r="L1040" s="165"/>
      <c r="M1040" s="170"/>
      <c r="T1040" s="171"/>
      <c r="AT1040" s="166" t="s">
        <v>157</v>
      </c>
      <c r="AU1040" s="166" t="s">
        <v>88</v>
      </c>
      <c r="AV1040" s="14" t="s">
        <v>153</v>
      </c>
      <c r="AW1040" s="14" t="s">
        <v>34</v>
      </c>
      <c r="AX1040" s="14" t="s">
        <v>86</v>
      </c>
      <c r="AY1040" s="166" t="s">
        <v>147</v>
      </c>
    </row>
    <row r="1041" spans="2:65" s="1" customFormat="1" ht="24.2" customHeight="1" x14ac:dyDescent="0.2">
      <c r="B1041" s="32"/>
      <c r="C1041" s="133" t="s">
        <v>1374</v>
      </c>
      <c r="D1041" s="133" t="s">
        <v>149</v>
      </c>
      <c r="E1041" s="134" t="s">
        <v>1375</v>
      </c>
      <c r="F1041" s="135" t="s">
        <v>1376</v>
      </c>
      <c r="G1041" s="136" t="s">
        <v>259</v>
      </c>
      <c r="H1041" s="137">
        <v>1</v>
      </c>
      <c r="I1041" s="138"/>
      <c r="J1041" s="139">
        <f>ROUND(I1041*H1041,2)</f>
        <v>0</v>
      </c>
      <c r="K1041" s="140"/>
      <c r="L1041" s="32"/>
      <c r="M1041" s="141" t="s">
        <v>1</v>
      </c>
      <c r="N1041" s="142" t="s">
        <v>43</v>
      </c>
      <c r="P1041" s="143">
        <f>O1041*H1041</f>
        <v>0</v>
      </c>
      <c r="Q1041" s="143">
        <v>0</v>
      </c>
      <c r="R1041" s="143">
        <f>Q1041*H1041</f>
        <v>0</v>
      </c>
      <c r="S1041" s="143">
        <v>0</v>
      </c>
      <c r="T1041" s="144">
        <f>S1041*H1041</f>
        <v>0</v>
      </c>
      <c r="AR1041" s="145" t="s">
        <v>251</v>
      </c>
      <c r="AT1041" s="145" t="s">
        <v>149</v>
      </c>
      <c r="AU1041" s="145" t="s">
        <v>88</v>
      </c>
      <c r="AY1041" s="17" t="s">
        <v>147</v>
      </c>
      <c r="BE1041" s="146">
        <f>IF(N1041="základní",J1041,0)</f>
        <v>0</v>
      </c>
      <c r="BF1041" s="146">
        <f>IF(N1041="snížená",J1041,0)</f>
        <v>0</v>
      </c>
      <c r="BG1041" s="146">
        <f>IF(N1041="zákl. přenesená",J1041,0)</f>
        <v>0</v>
      </c>
      <c r="BH1041" s="146">
        <f>IF(N1041="sníž. přenesená",J1041,0)</f>
        <v>0</v>
      </c>
      <c r="BI1041" s="146">
        <f>IF(N1041="nulová",J1041,0)</f>
        <v>0</v>
      </c>
      <c r="BJ1041" s="17" t="s">
        <v>86</v>
      </c>
      <c r="BK1041" s="146">
        <f>ROUND(I1041*H1041,2)</f>
        <v>0</v>
      </c>
      <c r="BL1041" s="17" t="s">
        <v>251</v>
      </c>
      <c r="BM1041" s="145" t="s">
        <v>1377</v>
      </c>
    </row>
    <row r="1042" spans="2:65" s="1" customFormat="1" ht="11.25" x14ac:dyDescent="0.2">
      <c r="B1042" s="32"/>
      <c r="D1042" s="147" t="s">
        <v>155</v>
      </c>
      <c r="F1042" s="148" t="s">
        <v>1378</v>
      </c>
      <c r="I1042" s="149"/>
      <c r="L1042" s="32"/>
      <c r="M1042" s="150"/>
      <c r="T1042" s="56"/>
      <c r="AT1042" s="17" t="s">
        <v>155</v>
      </c>
      <c r="AU1042" s="17" t="s">
        <v>88</v>
      </c>
    </row>
    <row r="1043" spans="2:65" s="12" customFormat="1" ht="11.25" x14ac:dyDescent="0.2">
      <c r="B1043" s="151"/>
      <c r="D1043" s="152" t="s">
        <v>157</v>
      </c>
      <c r="E1043" s="153" t="s">
        <v>1</v>
      </c>
      <c r="F1043" s="154" t="s">
        <v>432</v>
      </c>
      <c r="H1043" s="153" t="s">
        <v>1</v>
      </c>
      <c r="I1043" s="155"/>
      <c r="L1043" s="151"/>
      <c r="M1043" s="156"/>
      <c r="T1043" s="157"/>
      <c r="AT1043" s="153" t="s">
        <v>157</v>
      </c>
      <c r="AU1043" s="153" t="s">
        <v>88</v>
      </c>
      <c r="AV1043" s="12" t="s">
        <v>86</v>
      </c>
      <c r="AW1043" s="12" t="s">
        <v>34</v>
      </c>
      <c r="AX1043" s="12" t="s">
        <v>78</v>
      </c>
      <c r="AY1043" s="153" t="s">
        <v>147</v>
      </c>
    </row>
    <row r="1044" spans="2:65" s="13" customFormat="1" ht="11.25" x14ac:dyDescent="0.2">
      <c r="B1044" s="158"/>
      <c r="D1044" s="152" t="s">
        <v>157</v>
      </c>
      <c r="E1044" s="159" t="s">
        <v>1</v>
      </c>
      <c r="F1044" s="160" t="s">
        <v>1379</v>
      </c>
      <c r="H1044" s="161">
        <v>1</v>
      </c>
      <c r="I1044" s="162"/>
      <c r="L1044" s="158"/>
      <c r="M1044" s="163"/>
      <c r="T1044" s="164"/>
      <c r="AT1044" s="159" t="s">
        <v>157</v>
      </c>
      <c r="AU1044" s="159" t="s">
        <v>88</v>
      </c>
      <c r="AV1044" s="13" t="s">
        <v>88</v>
      </c>
      <c r="AW1044" s="13" t="s">
        <v>34</v>
      </c>
      <c r="AX1044" s="13" t="s">
        <v>78</v>
      </c>
      <c r="AY1044" s="159" t="s">
        <v>147</v>
      </c>
    </row>
    <row r="1045" spans="2:65" s="14" customFormat="1" ht="11.25" x14ac:dyDescent="0.2">
      <c r="B1045" s="165"/>
      <c r="D1045" s="152" t="s">
        <v>157</v>
      </c>
      <c r="E1045" s="166" t="s">
        <v>1</v>
      </c>
      <c r="F1045" s="167" t="s">
        <v>160</v>
      </c>
      <c r="H1045" s="168">
        <v>1</v>
      </c>
      <c r="I1045" s="169"/>
      <c r="L1045" s="165"/>
      <c r="M1045" s="170"/>
      <c r="T1045" s="171"/>
      <c r="AT1045" s="166" t="s">
        <v>157</v>
      </c>
      <c r="AU1045" s="166" t="s">
        <v>88</v>
      </c>
      <c r="AV1045" s="14" t="s">
        <v>153</v>
      </c>
      <c r="AW1045" s="14" t="s">
        <v>34</v>
      </c>
      <c r="AX1045" s="14" t="s">
        <v>86</v>
      </c>
      <c r="AY1045" s="166" t="s">
        <v>147</v>
      </c>
    </row>
    <row r="1046" spans="2:65" s="1" customFormat="1" ht="24.2" customHeight="1" x14ac:dyDescent="0.2">
      <c r="B1046" s="32"/>
      <c r="C1046" s="172" t="s">
        <v>1380</v>
      </c>
      <c r="D1046" s="172" t="s">
        <v>392</v>
      </c>
      <c r="E1046" s="173" t="s">
        <v>1381</v>
      </c>
      <c r="F1046" s="174" t="s">
        <v>1382</v>
      </c>
      <c r="G1046" s="175" t="s">
        <v>259</v>
      </c>
      <c r="H1046" s="176">
        <v>1</v>
      </c>
      <c r="I1046" s="177"/>
      <c r="J1046" s="178">
        <f>ROUND(I1046*H1046,2)</f>
        <v>0</v>
      </c>
      <c r="K1046" s="179"/>
      <c r="L1046" s="180"/>
      <c r="M1046" s="181" t="s">
        <v>1</v>
      </c>
      <c r="N1046" s="182" t="s">
        <v>43</v>
      </c>
      <c r="P1046" s="143">
        <f>O1046*H1046</f>
        <v>0</v>
      </c>
      <c r="Q1046" s="143">
        <v>1.39E-3</v>
      </c>
      <c r="R1046" s="143">
        <f>Q1046*H1046</f>
        <v>1.39E-3</v>
      </c>
      <c r="S1046" s="143">
        <v>0</v>
      </c>
      <c r="T1046" s="144">
        <f>S1046*H1046</f>
        <v>0</v>
      </c>
      <c r="AR1046" s="145" t="s">
        <v>361</v>
      </c>
      <c r="AT1046" s="145" t="s">
        <v>392</v>
      </c>
      <c r="AU1046" s="145" t="s">
        <v>88</v>
      </c>
      <c r="AY1046" s="17" t="s">
        <v>147</v>
      </c>
      <c r="BE1046" s="146">
        <f>IF(N1046="základní",J1046,0)</f>
        <v>0</v>
      </c>
      <c r="BF1046" s="146">
        <f>IF(N1046="snížená",J1046,0)</f>
        <v>0</v>
      </c>
      <c r="BG1046" s="146">
        <f>IF(N1046="zákl. přenesená",J1046,0)</f>
        <v>0</v>
      </c>
      <c r="BH1046" s="146">
        <f>IF(N1046="sníž. přenesená",J1046,0)</f>
        <v>0</v>
      </c>
      <c r="BI1046" s="146">
        <f>IF(N1046="nulová",J1046,0)</f>
        <v>0</v>
      </c>
      <c r="BJ1046" s="17" t="s">
        <v>86</v>
      </c>
      <c r="BK1046" s="146">
        <f>ROUND(I1046*H1046,2)</f>
        <v>0</v>
      </c>
      <c r="BL1046" s="17" t="s">
        <v>251</v>
      </c>
      <c r="BM1046" s="145" t="s">
        <v>1383</v>
      </c>
    </row>
    <row r="1047" spans="2:65" s="13" customFormat="1" ht="11.25" x14ac:dyDescent="0.2">
      <c r="B1047" s="158"/>
      <c r="D1047" s="152" t="s">
        <v>157</v>
      </c>
      <c r="E1047" s="159" t="s">
        <v>1</v>
      </c>
      <c r="F1047" s="160" t="s">
        <v>86</v>
      </c>
      <c r="H1047" s="161">
        <v>1</v>
      </c>
      <c r="I1047" s="162"/>
      <c r="L1047" s="158"/>
      <c r="M1047" s="163"/>
      <c r="T1047" s="164"/>
      <c r="AT1047" s="159" t="s">
        <v>157</v>
      </c>
      <c r="AU1047" s="159" t="s">
        <v>88</v>
      </c>
      <c r="AV1047" s="13" t="s">
        <v>88</v>
      </c>
      <c r="AW1047" s="13" t="s">
        <v>34</v>
      </c>
      <c r="AX1047" s="13" t="s">
        <v>78</v>
      </c>
      <c r="AY1047" s="159" t="s">
        <v>147</v>
      </c>
    </row>
    <row r="1048" spans="2:65" s="14" customFormat="1" ht="11.25" x14ac:dyDescent="0.2">
      <c r="B1048" s="165"/>
      <c r="D1048" s="152" t="s">
        <v>157</v>
      </c>
      <c r="E1048" s="166" t="s">
        <v>1</v>
      </c>
      <c r="F1048" s="167" t="s">
        <v>160</v>
      </c>
      <c r="H1048" s="168">
        <v>1</v>
      </c>
      <c r="I1048" s="169"/>
      <c r="L1048" s="165"/>
      <c r="M1048" s="170"/>
      <c r="T1048" s="171"/>
      <c r="AT1048" s="166" t="s">
        <v>157</v>
      </c>
      <c r="AU1048" s="166" t="s">
        <v>88</v>
      </c>
      <c r="AV1048" s="14" t="s">
        <v>153</v>
      </c>
      <c r="AW1048" s="14" t="s">
        <v>34</v>
      </c>
      <c r="AX1048" s="14" t="s">
        <v>86</v>
      </c>
      <c r="AY1048" s="166" t="s">
        <v>147</v>
      </c>
    </row>
    <row r="1049" spans="2:65" s="1" customFormat="1" ht="24.2" customHeight="1" x14ac:dyDescent="0.2">
      <c r="B1049" s="32"/>
      <c r="C1049" s="133" t="s">
        <v>1384</v>
      </c>
      <c r="D1049" s="133" t="s">
        <v>149</v>
      </c>
      <c r="E1049" s="134" t="s">
        <v>1385</v>
      </c>
      <c r="F1049" s="135" t="s">
        <v>1386</v>
      </c>
      <c r="G1049" s="136" t="s">
        <v>259</v>
      </c>
      <c r="H1049" s="137">
        <v>2</v>
      </c>
      <c r="I1049" s="138"/>
      <c r="J1049" s="139">
        <f>ROUND(I1049*H1049,2)</f>
        <v>0</v>
      </c>
      <c r="K1049" s="140"/>
      <c r="L1049" s="32"/>
      <c r="M1049" s="141" t="s">
        <v>1</v>
      </c>
      <c r="N1049" s="142" t="s">
        <v>43</v>
      </c>
      <c r="P1049" s="143">
        <f>O1049*H1049</f>
        <v>0</v>
      </c>
      <c r="Q1049" s="143">
        <v>0</v>
      </c>
      <c r="R1049" s="143">
        <f>Q1049*H1049</f>
        <v>0</v>
      </c>
      <c r="S1049" s="143">
        <v>0</v>
      </c>
      <c r="T1049" s="144">
        <f>S1049*H1049</f>
        <v>0</v>
      </c>
      <c r="AR1049" s="145" t="s">
        <v>251</v>
      </c>
      <c r="AT1049" s="145" t="s">
        <v>149</v>
      </c>
      <c r="AU1049" s="145" t="s">
        <v>88</v>
      </c>
      <c r="AY1049" s="17" t="s">
        <v>147</v>
      </c>
      <c r="BE1049" s="146">
        <f>IF(N1049="základní",J1049,0)</f>
        <v>0</v>
      </c>
      <c r="BF1049" s="146">
        <f>IF(N1049="snížená",J1049,0)</f>
        <v>0</v>
      </c>
      <c r="BG1049" s="146">
        <f>IF(N1049="zákl. přenesená",J1049,0)</f>
        <v>0</v>
      </c>
      <c r="BH1049" s="146">
        <f>IF(N1049="sníž. přenesená",J1049,0)</f>
        <v>0</v>
      </c>
      <c r="BI1049" s="146">
        <f>IF(N1049="nulová",J1049,0)</f>
        <v>0</v>
      </c>
      <c r="BJ1049" s="17" t="s">
        <v>86</v>
      </c>
      <c r="BK1049" s="146">
        <f>ROUND(I1049*H1049,2)</f>
        <v>0</v>
      </c>
      <c r="BL1049" s="17" t="s">
        <v>251</v>
      </c>
      <c r="BM1049" s="145" t="s">
        <v>1387</v>
      </c>
    </row>
    <row r="1050" spans="2:65" s="1" customFormat="1" ht="11.25" x14ac:dyDescent="0.2">
      <c r="B1050" s="32"/>
      <c r="D1050" s="147" t="s">
        <v>155</v>
      </c>
      <c r="F1050" s="148" t="s">
        <v>1388</v>
      </c>
      <c r="I1050" s="149"/>
      <c r="L1050" s="32"/>
      <c r="M1050" s="150"/>
      <c r="T1050" s="56"/>
      <c r="AT1050" s="17" t="s">
        <v>155</v>
      </c>
      <c r="AU1050" s="17" t="s">
        <v>88</v>
      </c>
    </row>
    <row r="1051" spans="2:65" s="13" customFormat="1" ht="11.25" x14ac:dyDescent="0.2">
      <c r="B1051" s="158"/>
      <c r="D1051" s="152" t="s">
        <v>157</v>
      </c>
      <c r="E1051" s="159" t="s">
        <v>1</v>
      </c>
      <c r="F1051" s="160" t="s">
        <v>1330</v>
      </c>
      <c r="H1051" s="161">
        <v>1</v>
      </c>
      <c r="I1051" s="162"/>
      <c r="L1051" s="158"/>
      <c r="M1051" s="163"/>
      <c r="T1051" s="164"/>
      <c r="AT1051" s="159" t="s">
        <v>157</v>
      </c>
      <c r="AU1051" s="159" t="s">
        <v>88</v>
      </c>
      <c r="AV1051" s="13" t="s">
        <v>88</v>
      </c>
      <c r="AW1051" s="13" t="s">
        <v>34</v>
      </c>
      <c r="AX1051" s="13" t="s">
        <v>78</v>
      </c>
      <c r="AY1051" s="159" t="s">
        <v>147</v>
      </c>
    </row>
    <row r="1052" spans="2:65" s="13" customFormat="1" ht="11.25" x14ac:dyDescent="0.2">
      <c r="B1052" s="158"/>
      <c r="D1052" s="152" t="s">
        <v>157</v>
      </c>
      <c r="E1052" s="159" t="s">
        <v>1</v>
      </c>
      <c r="F1052" s="160" t="s">
        <v>1331</v>
      </c>
      <c r="H1052" s="161">
        <v>1</v>
      </c>
      <c r="I1052" s="162"/>
      <c r="L1052" s="158"/>
      <c r="M1052" s="163"/>
      <c r="T1052" s="164"/>
      <c r="AT1052" s="159" t="s">
        <v>157</v>
      </c>
      <c r="AU1052" s="159" t="s">
        <v>88</v>
      </c>
      <c r="AV1052" s="13" t="s">
        <v>88</v>
      </c>
      <c r="AW1052" s="13" t="s">
        <v>34</v>
      </c>
      <c r="AX1052" s="13" t="s">
        <v>78</v>
      </c>
      <c r="AY1052" s="159" t="s">
        <v>147</v>
      </c>
    </row>
    <row r="1053" spans="2:65" s="14" customFormat="1" ht="11.25" x14ac:dyDescent="0.2">
      <c r="B1053" s="165"/>
      <c r="D1053" s="152" t="s">
        <v>157</v>
      </c>
      <c r="E1053" s="166" t="s">
        <v>1</v>
      </c>
      <c r="F1053" s="167" t="s">
        <v>160</v>
      </c>
      <c r="H1053" s="168">
        <v>2</v>
      </c>
      <c r="I1053" s="169"/>
      <c r="L1053" s="165"/>
      <c r="M1053" s="170"/>
      <c r="T1053" s="171"/>
      <c r="AT1053" s="166" t="s">
        <v>157</v>
      </c>
      <c r="AU1053" s="166" t="s">
        <v>88</v>
      </c>
      <c r="AV1053" s="14" t="s">
        <v>153</v>
      </c>
      <c r="AW1053" s="14" t="s">
        <v>34</v>
      </c>
      <c r="AX1053" s="14" t="s">
        <v>86</v>
      </c>
      <c r="AY1053" s="166" t="s">
        <v>147</v>
      </c>
    </row>
    <row r="1054" spans="2:65" s="1" customFormat="1" ht="24.2" customHeight="1" x14ac:dyDescent="0.2">
      <c r="B1054" s="32"/>
      <c r="C1054" s="172" t="s">
        <v>1389</v>
      </c>
      <c r="D1054" s="172" t="s">
        <v>392</v>
      </c>
      <c r="E1054" s="173" t="s">
        <v>1390</v>
      </c>
      <c r="F1054" s="174" t="s">
        <v>1391</v>
      </c>
      <c r="G1054" s="175" t="s">
        <v>259</v>
      </c>
      <c r="H1054" s="176">
        <v>2</v>
      </c>
      <c r="I1054" s="177"/>
      <c r="J1054" s="178">
        <f>ROUND(I1054*H1054,2)</f>
        <v>0</v>
      </c>
      <c r="K1054" s="179"/>
      <c r="L1054" s="180"/>
      <c r="M1054" s="181" t="s">
        <v>1</v>
      </c>
      <c r="N1054" s="182" t="s">
        <v>43</v>
      </c>
      <c r="P1054" s="143">
        <f>O1054*H1054</f>
        <v>0</v>
      </c>
      <c r="Q1054" s="143">
        <v>1.8500000000000001E-3</v>
      </c>
      <c r="R1054" s="143">
        <f>Q1054*H1054</f>
        <v>3.7000000000000002E-3</v>
      </c>
      <c r="S1054" s="143">
        <v>0</v>
      </c>
      <c r="T1054" s="144">
        <f>S1054*H1054</f>
        <v>0</v>
      </c>
      <c r="AR1054" s="145" t="s">
        <v>361</v>
      </c>
      <c r="AT1054" s="145" t="s">
        <v>392</v>
      </c>
      <c r="AU1054" s="145" t="s">
        <v>88</v>
      </c>
      <c r="AY1054" s="17" t="s">
        <v>147</v>
      </c>
      <c r="BE1054" s="146">
        <f>IF(N1054="základní",J1054,0)</f>
        <v>0</v>
      </c>
      <c r="BF1054" s="146">
        <f>IF(N1054="snížená",J1054,0)</f>
        <v>0</v>
      </c>
      <c r="BG1054" s="146">
        <f>IF(N1054="zákl. přenesená",J1054,0)</f>
        <v>0</v>
      </c>
      <c r="BH1054" s="146">
        <f>IF(N1054="sníž. přenesená",J1054,0)</f>
        <v>0</v>
      </c>
      <c r="BI1054" s="146">
        <f>IF(N1054="nulová",J1054,0)</f>
        <v>0</v>
      </c>
      <c r="BJ1054" s="17" t="s">
        <v>86</v>
      </c>
      <c r="BK1054" s="146">
        <f>ROUND(I1054*H1054,2)</f>
        <v>0</v>
      </c>
      <c r="BL1054" s="17" t="s">
        <v>251</v>
      </c>
      <c r="BM1054" s="145" t="s">
        <v>1392</v>
      </c>
    </row>
    <row r="1055" spans="2:65" s="13" customFormat="1" ht="11.25" x14ac:dyDescent="0.2">
      <c r="B1055" s="158"/>
      <c r="D1055" s="152" t="s">
        <v>157</v>
      </c>
      <c r="E1055" s="159" t="s">
        <v>1</v>
      </c>
      <c r="F1055" s="160" t="s">
        <v>1330</v>
      </c>
      <c r="H1055" s="161">
        <v>1</v>
      </c>
      <c r="I1055" s="162"/>
      <c r="L1055" s="158"/>
      <c r="M1055" s="163"/>
      <c r="T1055" s="164"/>
      <c r="AT1055" s="159" t="s">
        <v>157</v>
      </c>
      <c r="AU1055" s="159" t="s">
        <v>88</v>
      </c>
      <c r="AV1055" s="13" t="s">
        <v>88</v>
      </c>
      <c r="AW1055" s="13" t="s">
        <v>34</v>
      </c>
      <c r="AX1055" s="13" t="s">
        <v>78</v>
      </c>
      <c r="AY1055" s="159" t="s">
        <v>147</v>
      </c>
    </row>
    <row r="1056" spans="2:65" s="13" customFormat="1" ht="11.25" x14ac:dyDescent="0.2">
      <c r="B1056" s="158"/>
      <c r="D1056" s="152" t="s">
        <v>157</v>
      </c>
      <c r="E1056" s="159" t="s">
        <v>1</v>
      </c>
      <c r="F1056" s="160" t="s">
        <v>1331</v>
      </c>
      <c r="H1056" s="161">
        <v>1</v>
      </c>
      <c r="I1056" s="162"/>
      <c r="L1056" s="158"/>
      <c r="M1056" s="163"/>
      <c r="T1056" s="164"/>
      <c r="AT1056" s="159" t="s">
        <v>157</v>
      </c>
      <c r="AU1056" s="159" t="s">
        <v>88</v>
      </c>
      <c r="AV1056" s="13" t="s">
        <v>88</v>
      </c>
      <c r="AW1056" s="13" t="s">
        <v>34</v>
      </c>
      <c r="AX1056" s="13" t="s">
        <v>78</v>
      </c>
      <c r="AY1056" s="159" t="s">
        <v>147</v>
      </c>
    </row>
    <row r="1057" spans="2:65" s="14" customFormat="1" ht="11.25" x14ac:dyDescent="0.2">
      <c r="B1057" s="165"/>
      <c r="D1057" s="152" t="s">
        <v>157</v>
      </c>
      <c r="E1057" s="166" t="s">
        <v>1</v>
      </c>
      <c r="F1057" s="167" t="s">
        <v>160</v>
      </c>
      <c r="H1057" s="168">
        <v>2</v>
      </c>
      <c r="I1057" s="169"/>
      <c r="L1057" s="165"/>
      <c r="M1057" s="170"/>
      <c r="T1057" s="171"/>
      <c r="AT1057" s="166" t="s">
        <v>157</v>
      </c>
      <c r="AU1057" s="166" t="s">
        <v>88</v>
      </c>
      <c r="AV1057" s="14" t="s">
        <v>153</v>
      </c>
      <c r="AW1057" s="14" t="s">
        <v>34</v>
      </c>
      <c r="AX1057" s="14" t="s">
        <v>86</v>
      </c>
      <c r="AY1057" s="166" t="s">
        <v>147</v>
      </c>
    </row>
    <row r="1058" spans="2:65" s="1" customFormat="1" ht="24.2" customHeight="1" x14ac:dyDescent="0.2">
      <c r="B1058" s="32"/>
      <c r="C1058" s="133" t="s">
        <v>1393</v>
      </c>
      <c r="D1058" s="133" t="s">
        <v>149</v>
      </c>
      <c r="E1058" s="134" t="s">
        <v>1394</v>
      </c>
      <c r="F1058" s="135" t="s">
        <v>1395</v>
      </c>
      <c r="G1058" s="136" t="s">
        <v>855</v>
      </c>
      <c r="H1058" s="183"/>
      <c r="I1058" s="138"/>
      <c r="J1058" s="139">
        <f>ROUND(I1058*H1058,2)</f>
        <v>0</v>
      </c>
      <c r="K1058" s="140"/>
      <c r="L1058" s="32"/>
      <c r="M1058" s="141" t="s">
        <v>1</v>
      </c>
      <c r="N1058" s="142" t="s">
        <v>43</v>
      </c>
      <c r="P1058" s="143">
        <f>O1058*H1058</f>
        <v>0</v>
      </c>
      <c r="Q1058" s="143">
        <v>0</v>
      </c>
      <c r="R1058" s="143">
        <f>Q1058*H1058</f>
        <v>0</v>
      </c>
      <c r="S1058" s="143">
        <v>0</v>
      </c>
      <c r="T1058" s="144">
        <f>S1058*H1058</f>
        <v>0</v>
      </c>
      <c r="AR1058" s="145" t="s">
        <v>251</v>
      </c>
      <c r="AT1058" s="145" t="s">
        <v>149</v>
      </c>
      <c r="AU1058" s="145" t="s">
        <v>88</v>
      </c>
      <c r="AY1058" s="17" t="s">
        <v>147</v>
      </c>
      <c r="BE1058" s="146">
        <f>IF(N1058="základní",J1058,0)</f>
        <v>0</v>
      </c>
      <c r="BF1058" s="146">
        <f>IF(N1058="snížená",J1058,0)</f>
        <v>0</v>
      </c>
      <c r="BG1058" s="146">
        <f>IF(N1058="zákl. přenesená",J1058,0)</f>
        <v>0</v>
      </c>
      <c r="BH1058" s="146">
        <f>IF(N1058="sníž. přenesená",J1058,0)</f>
        <v>0</v>
      </c>
      <c r="BI1058" s="146">
        <f>IF(N1058="nulová",J1058,0)</f>
        <v>0</v>
      </c>
      <c r="BJ1058" s="17" t="s">
        <v>86</v>
      </c>
      <c r="BK1058" s="146">
        <f>ROUND(I1058*H1058,2)</f>
        <v>0</v>
      </c>
      <c r="BL1058" s="17" t="s">
        <v>251</v>
      </c>
      <c r="BM1058" s="145" t="s">
        <v>1396</v>
      </c>
    </row>
    <row r="1059" spans="2:65" s="1" customFormat="1" ht="11.25" x14ac:dyDescent="0.2">
      <c r="B1059" s="32"/>
      <c r="D1059" s="147" t="s">
        <v>155</v>
      </c>
      <c r="F1059" s="148" t="s">
        <v>1397</v>
      </c>
      <c r="I1059" s="149"/>
      <c r="L1059" s="32"/>
      <c r="M1059" s="150"/>
      <c r="T1059" s="56"/>
      <c r="AT1059" s="17" t="s">
        <v>155</v>
      </c>
      <c r="AU1059" s="17" t="s">
        <v>88</v>
      </c>
    </row>
    <row r="1060" spans="2:65" s="1" customFormat="1" ht="33" customHeight="1" x14ac:dyDescent="0.2">
      <c r="B1060" s="32"/>
      <c r="C1060" s="133" t="s">
        <v>1398</v>
      </c>
      <c r="D1060" s="133" t="s">
        <v>149</v>
      </c>
      <c r="E1060" s="134" t="s">
        <v>1399</v>
      </c>
      <c r="F1060" s="135" t="s">
        <v>1400</v>
      </c>
      <c r="G1060" s="136" t="s">
        <v>855</v>
      </c>
      <c r="H1060" s="183"/>
      <c r="I1060" s="138"/>
      <c r="J1060" s="139">
        <f>ROUND(I1060*H1060,2)</f>
        <v>0</v>
      </c>
      <c r="K1060" s="140"/>
      <c r="L1060" s="32"/>
      <c r="M1060" s="141" t="s">
        <v>1</v>
      </c>
      <c r="N1060" s="142" t="s">
        <v>43</v>
      </c>
      <c r="P1060" s="143">
        <f>O1060*H1060</f>
        <v>0</v>
      </c>
      <c r="Q1060" s="143">
        <v>0</v>
      </c>
      <c r="R1060" s="143">
        <f>Q1060*H1060</f>
        <v>0</v>
      </c>
      <c r="S1060" s="143">
        <v>0</v>
      </c>
      <c r="T1060" s="144">
        <f>S1060*H1060</f>
        <v>0</v>
      </c>
      <c r="AR1060" s="145" t="s">
        <v>251</v>
      </c>
      <c r="AT1060" s="145" t="s">
        <v>149</v>
      </c>
      <c r="AU1060" s="145" t="s">
        <v>88</v>
      </c>
      <c r="AY1060" s="17" t="s">
        <v>147</v>
      </c>
      <c r="BE1060" s="146">
        <f>IF(N1060="základní",J1060,0)</f>
        <v>0</v>
      </c>
      <c r="BF1060" s="146">
        <f>IF(N1060="snížená",J1060,0)</f>
        <v>0</v>
      </c>
      <c r="BG1060" s="146">
        <f>IF(N1060="zákl. přenesená",J1060,0)</f>
        <v>0</v>
      </c>
      <c r="BH1060" s="146">
        <f>IF(N1060="sníž. přenesená",J1060,0)</f>
        <v>0</v>
      </c>
      <c r="BI1060" s="146">
        <f>IF(N1060="nulová",J1060,0)</f>
        <v>0</v>
      </c>
      <c r="BJ1060" s="17" t="s">
        <v>86</v>
      </c>
      <c r="BK1060" s="146">
        <f>ROUND(I1060*H1060,2)</f>
        <v>0</v>
      </c>
      <c r="BL1060" s="17" t="s">
        <v>251</v>
      </c>
      <c r="BM1060" s="145" t="s">
        <v>1401</v>
      </c>
    </row>
    <row r="1061" spans="2:65" s="1" customFormat="1" ht="11.25" x14ac:dyDescent="0.2">
      <c r="B1061" s="32"/>
      <c r="D1061" s="147" t="s">
        <v>155</v>
      </c>
      <c r="F1061" s="148" t="s">
        <v>1402</v>
      </c>
      <c r="I1061" s="149"/>
      <c r="L1061" s="32"/>
      <c r="M1061" s="150"/>
      <c r="T1061" s="56"/>
      <c r="AT1061" s="17" t="s">
        <v>155</v>
      </c>
      <c r="AU1061" s="17" t="s">
        <v>88</v>
      </c>
    </row>
    <row r="1062" spans="2:65" s="11" customFormat="1" ht="22.9" customHeight="1" x14ac:dyDescent="0.2">
      <c r="B1062" s="121"/>
      <c r="D1062" s="122" t="s">
        <v>77</v>
      </c>
      <c r="E1062" s="131" t="s">
        <v>1403</v>
      </c>
      <c r="F1062" s="131" t="s">
        <v>1404</v>
      </c>
      <c r="I1062" s="124"/>
      <c r="J1062" s="132">
        <f>BK1062</f>
        <v>0</v>
      </c>
      <c r="L1062" s="121"/>
      <c r="M1062" s="126"/>
      <c r="P1062" s="127">
        <f>SUM(P1063:P1100)</f>
        <v>0</v>
      </c>
      <c r="R1062" s="127">
        <f>SUM(R1063:R1100)</f>
        <v>0.60578361000000003</v>
      </c>
      <c r="T1062" s="128">
        <f>SUM(T1063:T1100)</f>
        <v>0.47060800000000003</v>
      </c>
      <c r="AR1062" s="122" t="s">
        <v>88</v>
      </c>
      <c r="AT1062" s="129" t="s">
        <v>77</v>
      </c>
      <c r="AU1062" s="129" t="s">
        <v>86</v>
      </c>
      <c r="AY1062" s="122" t="s">
        <v>147</v>
      </c>
      <c r="BK1062" s="130">
        <f>SUM(BK1063:BK1100)</f>
        <v>0</v>
      </c>
    </row>
    <row r="1063" spans="2:65" s="1" customFormat="1" ht="33" customHeight="1" x14ac:dyDescent="0.2">
      <c r="B1063" s="32"/>
      <c r="C1063" s="133" t="s">
        <v>1405</v>
      </c>
      <c r="D1063" s="133" t="s">
        <v>149</v>
      </c>
      <c r="E1063" s="134" t="s">
        <v>1406</v>
      </c>
      <c r="F1063" s="135" t="s">
        <v>1407</v>
      </c>
      <c r="G1063" s="136" t="s">
        <v>163</v>
      </c>
      <c r="H1063" s="137">
        <v>29.413</v>
      </c>
      <c r="I1063" s="138"/>
      <c r="J1063" s="139">
        <f>ROUND(I1063*H1063,2)</f>
        <v>0</v>
      </c>
      <c r="K1063" s="140"/>
      <c r="L1063" s="32"/>
      <c r="M1063" s="141" t="s">
        <v>1</v>
      </c>
      <c r="N1063" s="142" t="s">
        <v>43</v>
      </c>
      <c r="P1063" s="143">
        <f>O1063*H1063</f>
        <v>0</v>
      </c>
      <c r="Q1063" s="143">
        <v>0</v>
      </c>
      <c r="R1063" s="143">
        <f>Q1063*H1063</f>
        <v>0</v>
      </c>
      <c r="S1063" s="143">
        <v>1.6E-2</v>
      </c>
      <c r="T1063" s="144">
        <f>S1063*H1063</f>
        <v>0.47060800000000003</v>
      </c>
      <c r="AR1063" s="145" t="s">
        <v>251</v>
      </c>
      <c r="AT1063" s="145" t="s">
        <v>149</v>
      </c>
      <c r="AU1063" s="145" t="s">
        <v>88</v>
      </c>
      <c r="AY1063" s="17" t="s">
        <v>147</v>
      </c>
      <c r="BE1063" s="146">
        <f>IF(N1063="základní",J1063,0)</f>
        <v>0</v>
      </c>
      <c r="BF1063" s="146">
        <f>IF(N1063="snížená",J1063,0)</f>
        <v>0</v>
      </c>
      <c r="BG1063" s="146">
        <f>IF(N1063="zákl. přenesená",J1063,0)</f>
        <v>0</v>
      </c>
      <c r="BH1063" s="146">
        <f>IF(N1063="sníž. přenesená",J1063,0)</f>
        <v>0</v>
      </c>
      <c r="BI1063" s="146">
        <f>IF(N1063="nulová",J1063,0)</f>
        <v>0</v>
      </c>
      <c r="BJ1063" s="17" t="s">
        <v>86</v>
      </c>
      <c r="BK1063" s="146">
        <f>ROUND(I1063*H1063,2)</f>
        <v>0</v>
      </c>
      <c r="BL1063" s="17" t="s">
        <v>251</v>
      </c>
      <c r="BM1063" s="145" t="s">
        <v>1408</v>
      </c>
    </row>
    <row r="1064" spans="2:65" s="1" customFormat="1" ht="11.25" x14ac:dyDescent="0.2">
      <c r="B1064" s="32"/>
      <c r="D1064" s="147" t="s">
        <v>155</v>
      </c>
      <c r="F1064" s="148" t="s">
        <v>1409</v>
      </c>
      <c r="I1064" s="149"/>
      <c r="L1064" s="32"/>
      <c r="M1064" s="150"/>
      <c r="T1064" s="56"/>
      <c r="AT1064" s="17" t="s">
        <v>155</v>
      </c>
      <c r="AU1064" s="17" t="s">
        <v>88</v>
      </c>
    </row>
    <row r="1065" spans="2:65" s="13" customFormat="1" ht="11.25" x14ac:dyDescent="0.2">
      <c r="B1065" s="158"/>
      <c r="D1065" s="152" t="s">
        <v>157</v>
      </c>
      <c r="E1065" s="159" t="s">
        <v>1</v>
      </c>
      <c r="F1065" s="160" t="s">
        <v>1410</v>
      </c>
      <c r="H1065" s="161">
        <v>22.8</v>
      </c>
      <c r="I1065" s="162"/>
      <c r="L1065" s="158"/>
      <c r="M1065" s="163"/>
      <c r="T1065" s="164"/>
      <c r="AT1065" s="159" t="s">
        <v>157</v>
      </c>
      <c r="AU1065" s="159" t="s">
        <v>88</v>
      </c>
      <c r="AV1065" s="13" t="s">
        <v>88</v>
      </c>
      <c r="AW1065" s="13" t="s">
        <v>34</v>
      </c>
      <c r="AX1065" s="13" t="s">
        <v>78</v>
      </c>
      <c r="AY1065" s="159" t="s">
        <v>147</v>
      </c>
    </row>
    <row r="1066" spans="2:65" s="13" customFormat="1" ht="11.25" x14ac:dyDescent="0.2">
      <c r="B1066" s="158"/>
      <c r="D1066" s="152" t="s">
        <v>157</v>
      </c>
      <c r="E1066" s="159" t="s">
        <v>1</v>
      </c>
      <c r="F1066" s="160" t="s">
        <v>1411</v>
      </c>
      <c r="H1066" s="161">
        <v>0.375</v>
      </c>
      <c r="I1066" s="162"/>
      <c r="L1066" s="158"/>
      <c r="M1066" s="163"/>
      <c r="T1066" s="164"/>
      <c r="AT1066" s="159" t="s">
        <v>157</v>
      </c>
      <c r="AU1066" s="159" t="s">
        <v>88</v>
      </c>
      <c r="AV1066" s="13" t="s">
        <v>88</v>
      </c>
      <c r="AW1066" s="13" t="s">
        <v>34</v>
      </c>
      <c r="AX1066" s="13" t="s">
        <v>78</v>
      </c>
      <c r="AY1066" s="159" t="s">
        <v>147</v>
      </c>
    </row>
    <row r="1067" spans="2:65" s="13" customFormat="1" ht="11.25" x14ac:dyDescent="0.2">
      <c r="B1067" s="158"/>
      <c r="D1067" s="152" t="s">
        <v>157</v>
      </c>
      <c r="E1067" s="159" t="s">
        <v>1</v>
      </c>
      <c r="F1067" s="160" t="s">
        <v>1412</v>
      </c>
      <c r="H1067" s="161">
        <v>4.5129999999999999</v>
      </c>
      <c r="I1067" s="162"/>
      <c r="L1067" s="158"/>
      <c r="M1067" s="163"/>
      <c r="T1067" s="164"/>
      <c r="AT1067" s="159" t="s">
        <v>157</v>
      </c>
      <c r="AU1067" s="159" t="s">
        <v>88</v>
      </c>
      <c r="AV1067" s="13" t="s">
        <v>88</v>
      </c>
      <c r="AW1067" s="13" t="s">
        <v>34</v>
      </c>
      <c r="AX1067" s="13" t="s">
        <v>78</v>
      </c>
      <c r="AY1067" s="159" t="s">
        <v>147</v>
      </c>
    </row>
    <row r="1068" spans="2:65" s="13" customFormat="1" ht="11.25" x14ac:dyDescent="0.2">
      <c r="B1068" s="158"/>
      <c r="D1068" s="152" t="s">
        <v>157</v>
      </c>
      <c r="E1068" s="159" t="s">
        <v>1</v>
      </c>
      <c r="F1068" s="160" t="s">
        <v>1413</v>
      </c>
      <c r="H1068" s="161">
        <v>1.7250000000000001</v>
      </c>
      <c r="I1068" s="162"/>
      <c r="L1068" s="158"/>
      <c r="M1068" s="163"/>
      <c r="T1068" s="164"/>
      <c r="AT1068" s="159" t="s">
        <v>157</v>
      </c>
      <c r="AU1068" s="159" t="s">
        <v>88</v>
      </c>
      <c r="AV1068" s="13" t="s">
        <v>88</v>
      </c>
      <c r="AW1068" s="13" t="s">
        <v>34</v>
      </c>
      <c r="AX1068" s="13" t="s">
        <v>78</v>
      </c>
      <c r="AY1068" s="159" t="s">
        <v>147</v>
      </c>
    </row>
    <row r="1069" spans="2:65" s="14" customFormat="1" ht="11.25" x14ac:dyDescent="0.2">
      <c r="B1069" s="165"/>
      <c r="D1069" s="152" t="s">
        <v>157</v>
      </c>
      <c r="E1069" s="166" t="s">
        <v>1</v>
      </c>
      <c r="F1069" s="167" t="s">
        <v>160</v>
      </c>
      <c r="H1069" s="168">
        <v>29.413000000000004</v>
      </c>
      <c r="I1069" s="169"/>
      <c r="L1069" s="165"/>
      <c r="M1069" s="170"/>
      <c r="T1069" s="171"/>
      <c r="AT1069" s="166" t="s">
        <v>157</v>
      </c>
      <c r="AU1069" s="166" t="s">
        <v>88</v>
      </c>
      <c r="AV1069" s="14" t="s">
        <v>153</v>
      </c>
      <c r="AW1069" s="14" t="s">
        <v>34</v>
      </c>
      <c r="AX1069" s="14" t="s">
        <v>86</v>
      </c>
      <c r="AY1069" s="166" t="s">
        <v>147</v>
      </c>
    </row>
    <row r="1070" spans="2:65" s="1" customFormat="1" ht="37.9" customHeight="1" x14ac:dyDescent="0.2">
      <c r="B1070" s="32"/>
      <c r="C1070" s="133" t="s">
        <v>1414</v>
      </c>
      <c r="D1070" s="133" t="s">
        <v>149</v>
      </c>
      <c r="E1070" s="134" t="s">
        <v>1415</v>
      </c>
      <c r="F1070" s="135" t="s">
        <v>1416</v>
      </c>
      <c r="G1070" s="136" t="s">
        <v>163</v>
      </c>
      <c r="H1070" s="137">
        <v>29.413</v>
      </c>
      <c r="I1070" s="138"/>
      <c r="J1070" s="139">
        <f>ROUND(I1070*H1070,2)</f>
        <v>0</v>
      </c>
      <c r="K1070" s="140"/>
      <c r="L1070" s="32"/>
      <c r="M1070" s="141" t="s">
        <v>1</v>
      </c>
      <c r="N1070" s="142" t="s">
        <v>43</v>
      </c>
      <c r="P1070" s="143">
        <f>O1070*H1070</f>
        <v>0</v>
      </c>
      <c r="Q1070" s="143">
        <v>0</v>
      </c>
      <c r="R1070" s="143">
        <f>Q1070*H1070</f>
        <v>0</v>
      </c>
      <c r="S1070" s="143">
        <v>0</v>
      </c>
      <c r="T1070" s="144">
        <f>S1070*H1070</f>
        <v>0</v>
      </c>
      <c r="AR1070" s="145" t="s">
        <v>251</v>
      </c>
      <c r="AT1070" s="145" t="s">
        <v>149</v>
      </c>
      <c r="AU1070" s="145" t="s">
        <v>88</v>
      </c>
      <c r="AY1070" s="17" t="s">
        <v>147</v>
      </c>
      <c r="BE1070" s="146">
        <f>IF(N1070="základní",J1070,0)</f>
        <v>0</v>
      </c>
      <c r="BF1070" s="146">
        <f>IF(N1070="snížená",J1070,0)</f>
        <v>0</v>
      </c>
      <c r="BG1070" s="146">
        <f>IF(N1070="zákl. přenesená",J1070,0)</f>
        <v>0</v>
      </c>
      <c r="BH1070" s="146">
        <f>IF(N1070="sníž. přenesená",J1070,0)</f>
        <v>0</v>
      </c>
      <c r="BI1070" s="146">
        <f>IF(N1070="nulová",J1070,0)</f>
        <v>0</v>
      </c>
      <c r="BJ1070" s="17" t="s">
        <v>86</v>
      </c>
      <c r="BK1070" s="146">
        <f>ROUND(I1070*H1070,2)</f>
        <v>0</v>
      </c>
      <c r="BL1070" s="17" t="s">
        <v>251</v>
      </c>
      <c r="BM1070" s="145" t="s">
        <v>1417</v>
      </c>
    </row>
    <row r="1071" spans="2:65" s="12" customFormat="1" ht="11.25" x14ac:dyDescent="0.2">
      <c r="B1071" s="151"/>
      <c r="D1071" s="152" t="s">
        <v>157</v>
      </c>
      <c r="E1071" s="153" t="s">
        <v>1</v>
      </c>
      <c r="F1071" s="154" t="s">
        <v>1418</v>
      </c>
      <c r="H1071" s="153" t="s">
        <v>1</v>
      </c>
      <c r="I1071" s="155"/>
      <c r="L1071" s="151"/>
      <c r="M1071" s="156"/>
      <c r="T1071" s="157"/>
      <c r="AT1071" s="153" t="s">
        <v>157</v>
      </c>
      <c r="AU1071" s="153" t="s">
        <v>88</v>
      </c>
      <c r="AV1071" s="12" t="s">
        <v>86</v>
      </c>
      <c r="AW1071" s="12" t="s">
        <v>34</v>
      </c>
      <c r="AX1071" s="12" t="s">
        <v>78</v>
      </c>
      <c r="AY1071" s="153" t="s">
        <v>147</v>
      </c>
    </row>
    <row r="1072" spans="2:65" s="13" customFormat="1" ht="11.25" x14ac:dyDescent="0.2">
      <c r="B1072" s="158"/>
      <c r="D1072" s="152" t="s">
        <v>157</v>
      </c>
      <c r="E1072" s="159" t="s">
        <v>1</v>
      </c>
      <c r="F1072" s="160" t="s">
        <v>1410</v>
      </c>
      <c r="H1072" s="161">
        <v>22.8</v>
      </c>
      <c r="I1072" s="162"/>
      <c r="L1072" s="158"/>
      <c r="M1072" s="163"/>
      <c r="T1072" s="164"/>
      <c r="AT1072" s="159" t="s">
        <v>157</v>
      </c>
      <c r="AU1072" s="159" t="s">
        <v>88</v>
      </c>
      <c r="AV1072" s="13" t="s">
        <v>88</v>
      </c>
      <c r="AW1072" s="13" t="s">
        <v>34</v>
      </c>
      <c r="AX1072" s="13" t="s">
        <v>78</v>
      </c>
      <c r="AY1072" s="159" t="s">
        <v>147</v>
      </c>
    </row>
    <row r="1073" spans="2:65" s="13" customFormat="1" ht="11.25" x14ac:dyDescent="0.2">
      <c r="B1073" s="158"/>
      <c r="D1073" s="152" t="s">
        <v>157</v>
      </c>
      <c r="E1073" s="159" t="s">
        <v>1</v>
      </c>
      <c r="F1073" s="160" t="s">
        <v>1411</v>
      </c>
      <c r="H1073" s="161">
        <v>0.375</v>
      </c>
      <c r="I1073" s="162"/>
      <c r="L1073" s="158"/>
      <c r="M1073" s="163"/>
      <c r="T1073" s="164"/>
      <c r="AT1073" s="159" t="s">
        <v>157</v>
      </c>
      <c r="AU1073" s="159" t="s">
        <v>88</v>
      </c>
      <c r="AV1073" s="13" t="s">
        <v>88</v>
      </c>
      <c r="AW1073" s="13" t="s">
        <v>34</v>
      </c>
      <c r="AX1073" s="13" t="s">
        <v>78</v>
      </c>
      <c r="AY1073" s="159" t="s">
        <v>147</v>
      </c>
    </row>
    <row r="1074" spans="2:65" s="13" customFormat="1" ht="11.25" x14ac:dyDescent="0.2">
      <c r="B1074" s="158"/>
      <c r="D1074" s="152" t="s">
        <v>157</v>
      </c>
      <c r="E1074" s="159" t="s">
        <v>1</v>
      </c>
      <c r="F1074" s="160" t="s">
        <v>1412</v>
      </c>
      <c r="H1074" s="161">
        <v>4.5129999999999999</v>
      </c>
      <c r="I1074" s="162"/>
      <c r="L1074" s="158"/>
      <c r="M1074" s="163"/>
      <c r="T1074" s="164"/>
      <c r="AT1074" s="159" t="s">
        <v>157</v>
      </c>
      <c r="AU1074" s="159" t="s">
        <v>88</v>
      </c>
      <c r="AV1074" s="13" t="s">
        <v>88</v>
      </c>
      <c r="AW1074" s="13" t="s">
        <v>34</v>
      </c>
      <c r="AX1074" s="13" t="s">
        <v>78</v>
      </c>
      <c r="AY1074" s="159" t="s">
        <v>147</v>
      </c>
    </row>
    <row r="1075" spans="2:65" s="13" customFormat="1" ht="11.25" x14ac:dyDescent="0.2">
      <c r="B1075" s="158"/>
      <c r="D1075" s="152" t="s">
        <v>157</v>
      </c>
      <c r="E1075" s="159" t="s">
        <v>1</v>
      </c>
      <c r="F1075" s="160" t="s">
        <v>1413</v>
      </c>
      <c r="H1075" s="161">
        <v>1.7250000000000001</v>
      </c>
      <c r="I1075" s="162"/>
      <c r="L1075" s="158"/>
      <c r="M1075" s="163"/>
      <c r="T1075" s="164"/>
      <c r="AT1075" s="159" t="s">
        <v>157</v>
      </c>
      <c r="AU1075" s="159" t="s">
        <v>88</v>
      </c>
      <c r="AV1075" s="13" t="s">
        <v>88</v>
      </c>
      <c r="AW1075" s="13" t="s">
        <v>34</v>
      </c>
      <c r="AX1075" s="13" t="s">
        <v>78</v>
      </c>
      <c r="AY1075" s="159" t="s">
        <v>147</v>
      </c>
    </row>
    <row r="1076" spans="2:65" s="14" customFormat="1" ht="11.25" x14ac:dyDescent="0.2">
      <c r="B1076" s="165"/>
      <c r="D1076" s="152" t="s">
        <v>157</v>
      </c>
      <c r="E1076" s="166" t="s">
        <v>1</v>
      </c>
      <c r="F1076" s="167" t="s">
        <v>160</v>
      </c>
      <c r="H1076" s="168">
        <v>29.413000000000004</v>
      </c>
      <c r="I1076" s="169"/>
      <c r="L1076" s="165"/>
      <c r="M1076" s="170"/>
      <c r="T1076" s="171"/>
      <c r="AT1076" s="166" t="s">
        <v>157</v>
      </c>
      <c r="AU1076" s="166" t="s">
        <v>88</v>
      </c>
      <c r="AV1076" s="14" t="s">
        <v>153</v>
      </c>
      <c r="AW1076" s="14" t="s">
        <v>34</v>
      </c>
      <c r="AX1076" s="14" t="s">
        <v>86</v>
      </c>
      <c r="AY1076" s="166" t="s">
        <v>147</v>
      </c>
    </row>
    <row r="1077" spans="2:65" s="1" customFormat="1" ht="24.2" customHeight="1" x14ac:dyDescent="0.2">
      <c r="B1077" s="32"/>
      <c r="C1077" s="133" t="s">
        <v>1419</v>
      </c>
      <c r="D1077" s="133" t="s">
        <v>149</v>
      </c>
      <c r="E1077" s="134" t="s">
        <v>1420</v>
      </c>
      <c r="F1077" s="135" t="s">
        <v>1421</v>
      </c>
      <c r="G1077" s="136" t="s">
        <v>259</v>
      </c>
      <c r="H1077" s="137">
        <v>5</v>
      </c>
      <c r="I1077" s="138"/>
      <c r="J1077" s="139">
        <f>ROUND(I1077*H1077,2)</f>
        <v>0</v>
      </c>
      <c r="K1077" s="140"/>
      <c r="L1077" s="32"/>
      <c r="M1077" s="141" t="s">
        <v>1</v>
      </c>
      <c r="N1077" s="142" t="s">
        <v>43</v>
      </c>
      <c r="P1077" s="143">
        <f>O1077*H1077</f>
        <v>0</v>
      </c>
      <c r="Q1077" s="143">
        <v>0</v>
      </c>
      <c r="R1077" s="143">
        <f>Q1077*H1077</f>
        <v>0</v>
      </c>
      <c r="S1077" s="143">
        <v>0</v>
      </c>
      <c r="T1077" s="144">
        <f>S1077*H1077</f>
        <v>0</v>
      </c>
      <c r="AR1077" s="145" t="s">
        <v>251</v>
      </c>
      <c r="AT1077" s="145" t="s">
        <v>149</v>
      </c>
      <c r="AU1077" s="145" t="s">
        <v>88</v>
      </c>
      <c r="AY1077" s="17" t="s">
        <v>147</v>
      </c>
      <c r="BE1077" s="146">
        <f>IF(N1077="základní",J1077,0)</f>
        <v>0</v>
      </c>
      <c r="BF1077" s="146">
        <f>IF(N1077="snížená",J1077,0)</f>
        <v>0</v>
      </c>
      <c r="BG1077" s="146">
        <f>IF(N1077="zákl. přenesená",J1077,0)</f>
        <v>0</v>
      </c>
      <c r="BH1077" s="146">
        <f>IF(N1077="sníž. přenesená",J1077,0)</f>
        <v>0</v>
      </c>
      <c r="BI1077" s="146">
        <f>IF(N1077="nulová",J1077,0)</f>
        <v>0</v>
      </c>
      <c r="BJ1077" s="17" t="s">
        <v>86</v>
      </c>
      <c r="BK1077" s="146">
        <f>ROUND(I1077*H1077,2)</f>
        <v>0</v>
      </c>
      <c r="BL1077" s="17" t="s">
        <v>251</v>
      </c>
      <c r="BM1077" s="145" t="s">
        <v>1422</v>
      </c>
    </row>
    <row r="1078" spans="2:65" s="1" customFormat="1" ht="11.25" x14ac:dyDescent="0.2">
      <c r="B1078" s="32"/>
      <c r="D1078" s="147" t="s">
        <v>155</v>
      </c>
      <c r="F1078" s="148" t="s">
        <v>1423</v>
      </c>
      <c r="I1078" s="149"/>
      <c r="L1078" s="32"/>
      <c r="M1078" s="150"/>
      <c r="T1078" s="56"/>
      <c r="AT1078" s="17" t="s">
        <v>155</v>
      </c>
      <c r="AU1078" s="17" t="s">
        <v>88</v>
      </c>
    </row>
    <row r="1079" spans="2:65" s="12" customFormat="1" ht="11.25" x14ac:dyDescent="0.2">
      <c r="B1079" s="151"/>
      <c r="D1079" s="152" t="s">
        <v>157</v>
      </c>
      <c r="E1079" s="153" t="s">
        <v>1</v>
      </c>
      <c r="F1079" s="154" t="s">
        <v>432</v>
      </c>
      <c r="H1079" s="153" t="s">
        <v>1</v>
      </c>
      <c r="I1079" s="155"/>
      <c r="L1079" s="151"/>
      <c r="M1079" s="156"/>
      <c r="T1079" s="157"/>
      <c r="AT1079" s="153" t="s">
        <v>157</v>
      </c>
      <c r="AU1079" s="153" t="s">
        <v>88</v>
      </c>
      <c r="AV1079" s="12" t="s">
        <v>86</v>
      </c>
      <c r="AW1079" s="12" t="s">
        <v>34</v>
      </c>
      <c r="AX1079" s="12" t="s">
        <v>78</v>
      </c>
      <c r="AY1079" s="153" t="s">
        <v>147</v>
      </c>
    </row>
    <row r="1080" spans="2:65" s="13" customFormat="1" ht="11.25" x14ac:dyDescent="0.2">
      <c r="B1080" s="158"/>
      <c r="D1080" s="152" t="s">
        <v>157</v>
      </c>
      <c r="E1080" s="159" t="s">
        <v>1</v>
      </c>
      <c r="F1080" s="160" t="s">
        <v>1424</v>
      </c>
      <c r="H1080" s="161">
        <v>1</v>
      </c>
      <c r="I1080" s="162"/>
      <c r="L1080" s="158"/>
      <c r="M1080" s="163"/>
      <c r="T1080" s="164"/>
      <c r="AT1080" s="159" t="s">
        <v>157</v>
      </c>
      <c r="AU1080" s="159" t="s">
        <v>88</v>
      </c>
      <c r="AV1080" s="13" t="s">
        <v>88</v>
      </c>
      <c r="AW1080" s="13" t="s">
        <v>34</v>
      </c>
      <c r="AX1080" s="13" t="s">
        <v>78</v>
      </c>
      <c r="AY1080" s="159" t="s">
        <v>147</v>
      </c>
    </row>
    <row r="1081" spans="2:65" s="12" customFormat="1" ht="11.25" x14ac:dyDescent="0.2">
      <c r="B1081" s="151"/>
      <c r="D1081" s="152" t="s">
        <v>157</v>
      </c>
      <c r="E1081" s="153" t="s">
        <v>1</v>
      </c>
      <c r="F1081" s="154" t="s">
        <v>434</v>
      </c>
      <c r="H1081" s="153" t="s">
        <v>1</v>
      </c>
      <c r="I1081" s="155"/>
      <c r="L1081" s="151"/>
      <c r="M1081" s="156"/>
      <c r="T1081" s="157"/>
      <c r="AT1081" s="153" t="s">
        <v>157</v>
      </c>
      <c r="AU1081" s="153" t="s">
        <v>88</v>
      </c>
      <c r="AV1081" s="12" t="s">
        <v>86</v>
      </c>
      <c r="AW1081" s="12" t="s">
        <v>34</v>
      </c>
      <c r="AX1081" s="12" t="s">
        <v>78</v>
      </c>
      <c r="AY1081" s="153" t="s">
        <v>147</v>
      </c>
    </row>
    <row r="1082" spans="2:65" s="13" customFormat="1" ht="11.25" x14ac:dyDescent="0.2">
      <c r="B1082" s="158"/>
      <c r="D1082" s="152" t="s">
        <v>157</v>
      </c>
      <c r="E1082" s="159" t="s">
        <v>1</v>
      </c>
      <c r="F1082" s="160" t="s">
        <v>1425</v>
      </c>
      <c r="H1082" s="161">
        <v>1</v>
      </c>
      <c r="I1082" s="162"/>
      <c r="L1082" s="158"/>
      <c r="M1082" s="163"/>
      <c r="T1082" s="164"/>
      <c r="AT1082" s="159" t="s">
        <v>157</v>
      </c>
      <c r="AU1082" s="159" t="s">
        <v>88</v>
      </c>
      <c r="AV1082" s="13" t="s">
        <v>88</v>
      </c>
      <c r="AW1082" s="13" t="s">
        <v>34</v>
      </c>
      <c r="AX1082" s="13" t="s">
        <v>78</v>
      </c>
      <c r="AY1082" s="159" t="s">
        <v>147</v>
      </c>
    </row>
    <row r="1083" spans="2:65" s="12" customFormat="1" ht="11.25" x14ac:dyDescent="0.2">
      <c r="B1083" s="151"/>
      <c r="D1083" s="152" t="s">
        <v>157</v>
      </c>
      <c r="E1083" s="153" t="s">
        <v>1</v>
      </c>
      <c r="F1083" s="154" t="s">
        <v>437</v>
      </c>
      <c r="H1083" s="153" t="s">
        <v>1</v>
      </c>
      <c r="I1083" s="155"/>
      <c r="L1083" s="151"/>
      <c r="M1083" s="156"/>
      <c r="T1083" s="157"/>
      <c r="AT1083" s="153" t="s">
        <v>157</v>
      </c>
      <c r="AU1083" s="153" t="s">
        <v>88</v>
      </c>
      <c r="AV1083" s="12" t="s">
        <v>86</v>
      </c>
      <c r="AW1083" s="12" t="s">
        <v>34</v>
      </c>
      <c r="AX1083" s="12" t="s">
        <v>78</v>
      </c>
      <c r="AY1083" s="153" t="s">
        <v>147</v>
      </c>
    </row>
    <row r="1084" spans="2:65" s="13" customFormat="1" ht="11.25" x14ac:dyDescent="0.2">
      <c r="B1084" s="158"/>
      <c r="D1084" s="152" t="s">
        <v>157</v>
      </c>
      <c r="E1084" s="159" t="s">
        <v>1</v>
      </c>
      <c r="F1084" s="160" t="s">
        <v>1425</v>
      </c>
      <c r="H1084" s="161">
        <v>1</v>
      </c>
      <c r="I1084" s="162"/>
      <c r="L1084" s="158"/>
      <c r="M1084" s="163"/>
      <c r="T1084" s="164"/>
      <c r="AT1084" s="159" t="s">
        <v>157</v>
      </c>
      <c r="AU1084" s="159" t="s">
        <v>88</v>
      </c>
      <c r="AV1084" s="13" t="s">
        <v>88</v>
      </c>
      <c r="AW1084" s="13" t="s">
        <v>34</v>
      </c>
      <c r="AX1084" s="13" t="s">
        <v>78</v>
      </c>
      <c r="AY1084" s="159" t="s">
        <v>147</v>
      </c>
    </row>
    <row r="1085" spans="2:65" s="12" customFormat="1" ht="11.25" x14ac:dyDescent="0.2">
      <c r="B1085" s="151"/>
      <c r="D1085" s="152" t="s">
        <v>157</v>
      </c>
      <c r="E1085" s="153" t="s">
        <v>1</v>
      </c>
      <c r="F1085" s="154" t="s">
        <v>438</v>
      </c>
      <c r="H1085" s="153" t="s">
        <v>1</v>
      </c>
      <c r="I1085" s="155"/>
      <c r="L1085" s="151"/>
      <c r="M1085" s="156"/>
      <c r="T1085" s="157"/>
      <c r="AT1085" s="153" t="s">
        <v>157</v>
      </c>
      <c r="AU1085" s="153" t="s">
        <v>88</v>
      </c>
      <c r="AV1085" s="12" t="s">
        <v>86</v>
      </c>
      <c r="AW1085" s="12" t="s">
        <v>34</v>
      </c>
      <c r="AX1085" s="12" t="s">
        <v>78</v>
      </c>
      <c r="AY1085" s="153" t="s">
        <v>147</v>
      </c>
    </row>
    <row r="1086" spans="2:65" s="13" customFormat="1" ht="11.25" x14ac:dyDescent="0.2">
      <c r="B1086" s="158"/>
      <c r="D1086" s="152" t="s">
        <v>157</v>
      </c>
      <c r="E1086" s="159" t="s">
        <v>1</v>
      </c>
      <c r="F1086" s="160" t="s">
        <v>1425</v>
      </c>
      <c r="H1086" s="161">
        <v>1</v>
      </c>
      <c r="I1086" s="162"/>
      <c r="L1086" s="158"/>
      <c r="M1086" s="163"/>
      <c r="T1086" s="164"/>
      <c r="AT1086" s="159" t="s">
        <v>157</v>
      </c>
      <c r="AU1086" s="159" t="s">
        <v>88</v>
      </c>
      <c r="AV1086" s="13" t="s">
        <v>88</v>
      </c>
      <c r="AW1086" s="13" t="s">
        <v>34</v>
      </c>
      <c r="AX1086" s="13" t="s">
        <v>78</v>
      </c>
      <c r="AY1086" s="159" t="s">
        <v>147</v>
      </c>
    </row>
    <row r="1087" spans="2:65" s="12" customFormat="1" ht="11.25" x14ac:dyDescent="0.2">
      <c r="B1087" s="151"/>
      <c r="D1087" s="152" t="s">
        <v>157</v>
      </c>
      <c r="E1087" s="153" t="s">
        <v>1</v>
      </c>
      <c r="F1087" s="154" t="s">
        <v>439</v>
      </c>
      <c r="H1087" s="153" t="s">
        <v>1</v>
      </c>
      <c r="I1087" s="155"/>
      <c r="L1087" s="151"/>
      <c r="M1087" s="156"/>
      <c r="T1087" s="157"/>
      <c r="AT1087" s="153" t="s">
        <v>157</v>
      </c>
      <c r="AU1087" s="153" t="s">
        <v>88</v>
      </c>
      <c r="AV1087" s="12" t="s">
        <v>86</v>
      </c>
      <c r="AW1087" s="12" t="s">
        <v>34</v>
      </c>
      <c r="AX1087" s="12" t="s">
        <v>78</v>
      </c>
      <c r="AY1087" s="153" t="s">
        <v>147</v>
      </c>
    </row>
    <row r="1088" spans="2:65" s="13" customFormat="1" ht="11.25" x14ac:dyDescent="0.2">
      <c r="B1088" s="158"/>
      <c r="D1088" s="152" t="s">
        <v>157</v>
      </c>
      <c r="E1088" s="159" t="s">
        <v>1</v>
      </c>
      <c r="F1088" s="160" t="s">
        <v>1425</v>
      </c>
      <c r="H1088" s="161">
        <v>1</v>
      </c>
      <c r="I1088" s="162"/>
      <c r="L1088" s="158"/>
      <c r="M1088" s="163"/>
      <c r="T1088" s="164"/>
      <c r="AT1088" s="159" t="s">
        <v>157</v>
      </c>
      <c r="AU1088" s="159" t="s">
        <v>88</v>
      </c>
      <c r="AV1088" s="13" t="s">
        <v>88</v>
      </c>
      <c r="AW1088" s="13" t="s">
        <v>34</v>
      </c>
      <c r="AX1088" s="13" t="s">
        <v>78</v>
      </c>
      <c r="AY1088" s="159" t="s">
        <v>147</v>
      </c>
    </row>
    <row r="1089" spans="2:65" s="14" customFormat="1" ht="11.25" x14ac:dyDescent="0.2">
      <c r="B1089" s="165"/>
      <c r="D1089" s="152" t="s">
        <v>157</v>
      </c>
      <c r="E1089" s="166" t="s">
        <v>1</v>
      </c>
      <c r="F1089" s="167" t="s">
        <v>160</v>
      </c>
      <c r="H1089" s="168">
        <v>5</v>
      </c>
      <c r="I1089" s="169"/>
      <c r="L1089" s="165"/>
      <c r="M1089" s="170"/>
      <c r="T1089" s="171"/>
      <c r="AT1089" s="166" t="s">
        <v>157</v>
      </c>
      <c r="AU1089" s="166" t="s">
        <v>88</v>
      </c>
      <c r="AV1089" s="14" t="s">
        <v>153</v>
      </c>
      <c r="AW1089" s="14" t="s">
        <v>34</v>
      </c>
      <c r="AX1089" s="14" t="s">
        <v>86</v>
      </c>
      <c r="AY1089" s="166" t="s">
        <v>147</v>
      </c>
    </row>
    <row r="1090" spans="2:65" s="1" customFormat="1" ht="24.2" customHeight="1" x14ac:dyDescent="0.2">
      <c r="B1090" s="32"/>
      <c r="C1090" s="172" t="s">
        <v>1426</v>
      </c>
      <c r="D1090" s="172" t="s">
        <v>392</v>
      </c>
      <c r="E1090" s="173" t="s">
        <v>1427</v>
      </c>
      <c r="F1090" s="174" t="s">
        <v>1428</v>
      </c>
      <c r="G1090" s="175" t="s">
        <v>152</v>
      </c>
      <c r="H1090" s="176">
        <v>15.84</v>
      </c>
      <c r="I1090" s="177"/>
      <c r="J1090" s="178">
        <f>ROUND(I1090*H1090,2)</f>
        <v>0</v>
      </c>
      <c r="K1090" s="179"/>
      <c r="L1090" s="180"/>
      <c r="M1090" s="181" t="s">
        <v>1</v>
      </c>
      <c r="N1090" s="182" t="s">
        <v>43</v>
      </c>
      <c r="P1090" s="143">
        <f>O1090*H1090</f>
        <v>0</v>
      </c>
      <c r="Q1090" s="143">
        <v>2.997E-2</v>
      </c>
      <c r="R1090" s="143">
        <f>Q1090*H1090</f>
        <v>0.4747248</v>
      </c>
      <c r="S1090" s="143">
        <v>0</v>
      </c>
      <c r="T1090" s="144">
        <f>S1090*H1090</f>
        <v>0</v>
      </c>
      <c r="AR1090" s="145" t="s">
        <v>361</v>
      </c>
      <c r="AT1090" s="145" t="s">
        <v>392</v>
      </c>
      <c r="AU1090" s="145" t="s">
        <v>88</v>
      </c>
      <c r="AY1090" s="17" t="s">
        <v>147</v>
      </c>
      <c r="BE1090" s="146">
        <f>IF(N1090="základní",J1090,0)</f>
        <v>0</v>
      </c>
      <c r="BF1090" s="146">
        <f>IF(N1090="snížená",J1090,0)</f>
        <v>0</v>
      </c>
      <c r="BG1090" s="146">
        <f>IF(N1090="zákl. přenesená",J1090,0)</f>
        <v>0</v>
      </c>
      <c r="BH1090" s="146">
        <f>IF(N1090="sníž. přenesená",J1090,0)</f>
        <v>0</v>
      </c>
      <c r="BI1090" s="146">
        <f>IF(N1090="nulová",J1090,0)</f>
        <v>0</v>
      </c>
      <c r="BJ1090" s="17" t="s">
        <v>86</v>
      </c>
      <c r="BK1090" s="146">
        <f>ROUND(I1090*H1090,2)</f>
        <v>0</v>
      </c>
      <c r="BL1090" s="17" t="s">
        <v>251</v>
      </c>
      <c r="BM1090" s="145" t="s">
        <v>1429</v>
      </c>
    </row>
    <row r="1091" spans="2:65" s="13" customFormat="1" ht="11.25" x14ac:dyDescent="0.2">
      <c r="B1091" s="158"/>
      <c r="D1091" s="152" t="s">
        <v>157</v>
      </c>
      <c r="E1091" s="159" t="s">
        <v>1</v>
      </c>
      <c r="F1091" s="160" t="s">
        <v>1430</v>
      </c>
      <c r="H1091" s="161">
        <v>15.84</v>
      </c>
      <c r="I1091" s="162"/>
      <c r="L1091" s="158"/>
      <c r="M1091" s="163"/>
      <c r="T1091" s="164"/>
      <c r="AT1091" s="159" t="s">
        <v>157</v>
      </c>
      <c r="AU1091" s="159" t="s">
        <v>88</v>
      </c>
      <c r="AV1091" s="13" t="s">
        <v>88</v>
      </c>
      <c r="AW1091" s="13" t="s">
        <v>34</v>
      </c>
      <c r="AX1091" s="13" t="s">
        <v>78</v>
      </c>
      <c r="AY1091" s="159" t="s">
        <v>147</v>
      </c>
    </row>
    <row r="1092" spans="2:65" s="14" customFormat="1" ht="11.25" x14ac:dyDescent="0.2">
      <c r="B1092" s="165"/>
      <c r="D1092" s="152" t="s">
        <v>157</v>
      </c>
      <c r="E1092" s="166" t="s">
        <v>1</v>
      </c>
      <c r="F1092" s="167" t="s">
        <v>160</v>
      </c>
      <c r="H1092" s="168">
        <v>15.84</v>
      </c>
      <c r="I1092" s="169"/>
      <c r="L1092" s="165"/>
      <c r="M1092" s="170"/>
      <c r="T1092" s="171"/>
      <c r="AT1092" s="166" t="s">
        <v>157</v>
      </c>
      <c r="AU1092" s="166" t="s">
        <v>88</v>
      </c>
      <c r="AV1092" s="14" t="s">
        <v>153</v>
      </c>
      <c r="AW1092" s="14" t="s">
        <v>34</v>
      </c>
      <c r="AX1092" s="14" t="s">
        <v>86</v>
      </c>
      <c r="AY1092" s="166" t="s">
        <v>147</v>
      </c>
    </row>
    <row r="1093" spans="2:65" s="1" customFormat="1" ht="24.2" customHeight="1" x14ac:dyDescent="0.2">
      <c r="B1093" s="32"/>
      <c r="C1093" s="172" t="s">
        <v>1431</v>
      </c>
      <c r="D1093" s="172" t="s">
        <v>392</v>
      </c>
      <c r="E1093" s="173" t="s">
        <v>1432</v>
      </c>
      <c r="F1093" s="174" t="s">
        <v>1433</v>
      </c>
      <c r="G1093" s="175" t="s">
        <v>152</v>
      </c>
      <c r="H1093" s="176">
        <v>4.3730000000000002</v>
      </c>
      <c r="I1093" s="177"/>
      <c r="J1093" s="178">
        <f>ROUND(I1093*H1093,2)</f>
        <v>0</v>
      </c>
      <c r="K1093" s="179"/>
      <c r="L1093" s="180"/>
      <c r="M1093" s="181" t="s">
        <v>1</v>
      </c>
      <c r="N1093" s="182" t="s">
        <v>43</v>
      </c>
      <c r="P1093" s="143">
        <f>O1093*H1093</f>
        <v>0</v>
      </c>
      <c r="Q1093" s="143">
        <v>2.997E-2</v>
      </c>
      <c r="R1093" s="143">
        <f>Q1093*H1093</f>
        <v>0.13105881</v>
      </c>
      <c r="S1093" s="143">
        <v>0</v>
      </c>
      <c r="T1093" s="144">
        <f>S1093*H1093</f>
        <v>0</v>
      </c>
      <c r="AR1093" s="145" t="s">
        <v>361</v>
      </c>
      <c r="AT1093" s="145" t="s">
        <v>392</v>
      </c>
      <c r="AU1093" s="145" t="s">
        <v>88</v>
      </c>
      <c r="AY1093" s="17" t="s">
        <v>147</v>
      </c>
      <c r="BE1093" s="146">
        <f>IF(N1093="základní",J1093,0)</f>
        <v>0</v>
      </c>
      <c r="BF1093" s="146">
        <f>IF(N1093="snížená",J1093,0)</f>
        <v>0</v>
      </c>
      <c r="BG1093" s="146">
        <f>IF(N1093="zákl. přenesená",J1093,0)</f>
        <v>0</v>
      </c>
      <c r="BH1093" s="146">
        <f>IF(N1093="sníž. přenesená",J1093,0)</f>
        <v>0</v>
      </c>
      <c r="BI1093" s="146">
        <f>IF(N1093="nulová",J1093,0)</f>
        <v>0</v>
      </c>
      <c r="BJ1093" s="17" t="s">
        <v>86</v>
      </c>
      <c r="BK1093" s="146">
        <f>ROUND(I1093*H1093,2)</f>
        <v>0</v>
      </c>
      <c r="BL1093" s="17" t="s">
        <v>251</v>
      </c>
      <c r="BM1093" s="145" t="s">
        <v>1434</v>
      </c>
    </row>
    <row r="1094" spans="2:65" s="12" customFormat="1" ht="11.25" x14ac:dyDescent="0.2">
      <c r="B1094" s="151"/>
      <c r="D1094" s="152" t="s">
        <v>157</v>
      </c>
      <c r="E1094" s="153" t="s">
        <v>1</v>
      </c>
      <c r="F1094" s="154" t="s">
        <v>432</v>
      </c>
      <c r="H1094" s="153" t="s">
        <v>1</v>
      </c>
      <c r="I1094" s="155"/>
      <c r="L1094" s="151"/>
      <c r="M1094" s="156"/>
      <c r="T1094" s="157"/>
      <c r="AT1094" s="153" t="s">
        <v>157</v>
      </c>
      <c r="AU1094" s="153" t="s">
        <v>88</v>
      </c>
      <c r="AV1094" s="12" t="s">
        <v>86</v>
      </c>
      <c r="AW1094" s="12" t="s">
        <v>34</v>
      </c>
      <c r="AX1094" s="12" t="s">
        <v>78</v>
      </c>
      <c r="AY1094" s="153" t="s">
        <v>147</v>
      </c>
    </row>
    <row r="1095" spans="2:65" s="13" customFormat="1" ht="11.25" x14ac:dyDescent="0.2">
      <c r="B1095" s="158"/>
      <c r="D1095" s="152" t="s">
        <v>157</v>
      </c>
      <c r="E1095" s="159" t="s">
        <v>1</v>
      </c>
      <c r="F1095" s="160" t="s">
        <v>1435</v>
      </c>
      <c r="H1095" s="161">
        <v>4.3730000000000002</v>
      </c>
      <c r="I1095" s="162"/>
      <c r="L1095" s="158"/>
      <c r="M1095" s="163"/>
      <c r="T1095" s="164"/>
      <c r="AT1095" s="159" t="s">
        <v>157</v>
      </c>
      <c r="AU1095" s="159" t="s">
        <v>88</v>
      </c>
      <c r="AV1095" s="13" t="s">
        <v>88</v>
      </c>
      <c r="AW1095" s="13" t="s">
        <v>34</v>
      </c>
      <c r="AX1095" s="13" t="s">
        <v>78</v>
      </c>
      <c r="AY1095" s="159" t="s">
        <v>147</v>
      </c>
    </row>
    <row r="1096" spans="2:65" s="14" customFormat="1" ht="11.25" x14ac:dyDescent="0.2">
      <c r="B1096" s="165"/>
      <c r="D1096" s="152" t="s">
        <v>157</v>
      </c>
      <c r="E1096" s="166" t="s">
        <v>1</v>
      </c>
      <c r="F1096" s="167" t="s">
        <v>160</v>
      </c>
      <c r="H1096" s="168">
        <v>4.3730000000000002</v>
      </c>
      <c r="I1096" s="169"/>
      <c r="L1096" s="165"/>
      <c r="M1096" s="170"/>
      <c r="T1096" s="171"/>
      <c r="AT1096" s="166" t="s">
        <v>157</v>
      </c>
      <c r="AU1096" s="166" t="s">
        <v>88</v>
      </c>
      <c r="AV1096" s="14" t="s">
        <v>153</v>
      </c>
      <c r="AW1096" s="14" t="s">
        <v>34</v>
      </c>
      <c r="AX1096" s="14" t="s">
        <v>86</v>
      </c>
      <c r="AY1096" s="166" t="s">
        <v>147</v>
      </c>
    </row>
    <row r="1097" spans="2:65" s="1" customFormat="1" ht="33" customHeight="1" x14ac:dyDescent="0.2">
      <c r="B1097" s="32"/>
      <c r="C1097" s="133" t="s">
        <v>1436</v>
      </c>
      <c r="D1097" s="133" t="s">
        <v>149</v>
      </c>
      <c r="E1097" s="134" t="s">
        <v>1437</v>
      </c>
      <c r="F1097" s="135" t="s">
        <v>1438</v>
      </c>
      <c r="G1097" s="136" t="s">
        <v>855</v>
      </c>
      <c r="H1097" s="183"/>
      <c r="I1097" s="138"/>
      <c r="J1097" s="139">
        <f>ROUND(I1097*H1097,2)</f>
        <v>0</v>
      </c>
      <c r="K1097" s="140"/>
      <c r="L1097" s="32"/>
      <c r="M1097" s="141" t="s">
        <v>1</v>
      </c>
      <c r="N1097" s="142" t="s">
        <v>43</v>
      </c>
      <c r="P1097" s="143">
        <f>O1097*H1097</f>
        <v>0</v>
      </c>
      <c r="Q1097" s="143">
        <v>0</v>
      </c>
      <c r="R1097" s="143">
        <f>Q1097*H1097</f>
        <v>0</v>
      </c>
      <c r="S1097" s="143">
        <v>0</v>
      </c>
      <c r="T1097" s="144">
        <f>S1097*H1097</f>
        <v>0</v>
      </c>
      <c r="AR1097" s="145" t="s">
        <v>251</v>
      </c>
      <c r="AT1097" s="145" t="s">
        <v>149</v>
      </c>
      <c r="AU1097" s="145" t="s">
        <v>88</v>
      </c>
      <c r="AY1097" s="17" t="s">
        <v>147</v>
      </c>
      <c r="BE1097" s="146">
        <f>IF(N1097="základní",J1097,0)</f>
        <v>0</v>
      </c>
      <c r="BF1097" s="146">
        <f>IF(N1097="snížená",J1097,0)</f>
        <v>0</v>
      </c>
      <c r="BG1097" s="146">
        <f>IF(N1097="zákl. přenesená",J1097,0)</f>
        <v>0</v>
      </c>
      <c r="BH1097" s="146">
        <f>IF(N1097="sníž. přenesená",J1097,0)</f>
        <v>0</v>
      </c>
      <c r="BI1097" s="146">
        <f>IF(N1097="nulová",J1097,0)</f>
        <v>0</v>
      </c>
      <c r="BJ1097" s="17" t="s">
        <v>86</v>
      </c>
      <c r="BK1097" s="146">
        <f>ROUND(I1097*H1097,2)</f>
        <v>0</v>
      </c>
      <c r="BL1097" s="17" t="s">
        <v>251</v>
      </c>
      <c r="BM1097" s="145" t="s">
        <v>1439</v>
      </c>
    </row>
    <row r="1098" spans="2:65" s="1" customFormat="1" ht="11.25" x14ac:dyDescent="0.2">
      <c r="B1098" s="32"/>
      <c r="D1098" s="147" t="s">
        <v>155</v>
      </c>
      <c r="F1098" s="148" t="s">
        <v>1440</v>
      </c>
      <c r="I1098" s="149"/>
      <c r="L1098" s="32"/>
      <c r="M1098" s="150"/>
      <c r="T1098" s="56"/>
      <c r="AT1098" s="17" t="s">
        <v>155</v>
      </c>
      <c r="AU1098" s="17" t="s">
        <v>88</v>
      </c>
    </row>
    <row r="1099" spans="2:65" s="1" customFormat="1" ht="33" customHeight="1" x14ac:dyDescent="0.2">
      <c r="B1099" s="32"/>
      <c r="C1099" s="133" t="s">
        <v>1441</v>
      </c>
      <c r="D1099" s="133" t="s">
        <v>149</v>
      </c>
      <c r="E1099" s="134" t="s">
        <v>1442</v>
      </c>
      <c r="F1099" s="135" t="s">
        <v>1443</v>
      </c>
      <c r="G1099" s="136" t="s">
        <v>855</v>
      </c>
      <c r="H1099" s="183"/>
      <c r="I1099" s="138"/>
      <c r="J1099" s="139">
        <f>ROUND(I1099*H1099,2)</f>
        <v>0</v>
      </c>
      <c r="K1099" s="140"/>
      <c r="L1099" s="32"/>
      <c r="M1099" s="141" t="s">
        <v>1</v>
      </c>
      <c r="N1099" s="142" t="s">
        <v>43</v>
      </c>
      <c r="P1099" s="143">
        <f>O1099*H1099</f>
        <v>0</v>
      </c>
      <c r="Q1099" s="143">
        <v>0</v>
      </c>
      <c r="R1099" s="143">
        <f>Q1099*H1099</f>
        <v>0</v>
      </c>
      <c r="S1099" s="143">
        <v>0</v>
      </c>
      <c r="T1099" s="144">
        <f>S1099*H1099</f>
        <v>0</v>
      </c>
      <c r="AR1099" s="145" t="s">
        <v>251</v>
      </c>
      <c r="AT1099" s="145" t="s">
        <v>149</v>
      </c>
      <c r="AU1099" s="145" t="s">
        <v>88</v>
      </c>
      <c r="AY1099" s="17" t="s">
        <v>147</v>
      </c>
      <c r="BE1099" s="146">
        <f>IF(N1099="základní",J1099,0)</f>
        <v>0</v>
      </c>
      <c r="BF1099" s="146">
        <f>IF(N1099="snížená",J1099,0)</f>
        <v>0</v>
      </c>
      <c r="BG1099" s="146">
        <f>IF(N1099="zákl. přenesená",J1099,0)</f>
        <v>0</v>
      </c>
      <c r="BH1099" s="146">
        <f>IF(N1099="sníž. přenesená",J1099,0)</f>
        <v>0</v>
      </c>
      <c r="BI1099" s="146">
        <f>IF(N1099="nulová",J1099,0)</f>
        <v>0</v>
      </c>
      <c r="BJ1099" s="17" t="s">
        <v>86</v>
      </c>
      <c r="BK1099" s="146">
        <f>ROUND(I1099*H1099,2)</f>
        <v>0</v>
      </c>
      <c r="BL1099" s="17" t="s">
        <v>251</v>
      </c>
      <c r="BM1099" s="145" t="s">
        <v>1444</v>
      </c>
    </row>
    <row r="1100" spans="2:65" s="1" customFormat="1" ht="11.25" x14ac:dyDescent="0.2">
      <c r="B1100" s="32"/>
      <c r="D1100" s="147" t="s">
        <v>155</v>
      </c>
      <c r="F1100" s="148" t="s">
        <v>1445</v>
      </c>
      <c r="I1100" s="149"/>
      <c r="L1100" s="32"/>
      <c r="M1100" s="150"/>
      <c r="T1100" s="56"/>
      <c r="AT1100" s="17" t="s">
        <v>155</v>
      </c>
      <c r="AU1100" s="17" t="s">
        <v>88</v>
      </c>
    </row>
    <row r="1101" spans="2:65" s="11" customFormat="1" ht="22.9" customHeight="1" x14ac:dyDescent="0.2">
      <c r="B1101" s="121"/>
      <c r="D1101" s="122" t="s">
        <v>77</v>
      </c>
      <c r="E1101" s="131" t="s">
        <v>1446</v>
      </c>
      <c r="F1101" s="131" t="s">
        <v>1447</v>
      </c>
      <c r="I1101" s="124"/>
      <c r="J1101" s="132">
        <f>BK1101</f>
        <v>0</v>
      </c>
      <c r="L1101" s="121"/>
      <c r="M1101" s="126"/>
      <c r="P1101" s="127">
        <f>SUM(P1102:P1290)</f>
        <v>0</v>
      </c>
      <c r="R1101" s="127">
        <f>SUM(R1102:R1290)</f>
        <v>2.35637688</v>
      </c>
      <c r="T1101" s="128">
        <f>SUM(T1102:T1290)</f>
        <v>0.59992800000000002</v>
      </c>
      <c r="AR1101" s="122" t="s">
        <v>88</v>
      </c>
      <c r="AT1101" s="129" t="s">
        <v>77</v>
      </c>
      <c r="AU1101" s="129" t="s">
        <v>86</v>
      </c>
      <c r="AY1101" s="122" t="s">
        <v>147</v>
      </c>
      <c r="BK1101" s="130">
        <f>SUM(BK1102:BK1290)</f>
        <v>0</v>
      </c>
    </row>
    <row r="1102" spans="2:65" s="1" customFormat="1" ht="24.2" customHeight="1" x14ac:dyDescent="0.2">
      <c r="B1102" s="32"/>
      <c r="C1102" s="133" t="s">
        <v>1448</v>
      </c>
      <c r="D1102" s="133" t="s">
        <v>149</v>
      </c>
      <c r="E1102" s="134" t="s">
        <v>1449</v>
      </c>
      <c r="F1102" s="135" t="s">
        <v>1450</v>
      </c>
      <c r="G1102" s="136" t="s">
        <v>152</v>
      </c>
      <c r="H1102" s="137">
        <v>208.53899999999999</v>
      </c>
      <c r="I1102" s="138"/>
      <c r="J1102" s="139">
        <f>ROUND(I1102*H1102,2)</f>
        <v>0</v>
      </c>
      <c r="K1102" s="140"/>
      <c r="L1102" s="32"/>
      <c r="M1102" s="141" t="s">
        <v>1</v>
      </c>
      <c r="N1102" s="142" t="s">
        <v>43</v>
      </c>
      <c r="P1102" s="143">
        <f>O1102*H1102</f>
        <v>0</v>
      </c>
      <c r="Q1102" s="143">
        <v>0</v>
      </c>
      <c r="R1102" s="143">
        <f>Q1102*H1102</f>
        <v>0</v>
      </c>
      <c r="S1102" s="143">
        <v>0</v>
      </c>
      <c r="T1102" s="144">
        <f>S1102*H1102</f>
        <v>0</v>
      </c>
      <c r="AR1102" s="145" t="s">
        <v>251</v>
      </c>
      <c r="AT1102" s="145" t="s">
        <v>149</v>
      </c>
      <c r="AU1102" s="145" t="s">
        <v>88</v>
      </c>
      <c r="AY1102" s="17" t="s">
        <v>147</v>
      </c>
      <c r="BE1102" s="146">
        <f>IF(N1102="základní",J1102,0)</f>
        <v>0</v>
      </c>
      <c r="BF1102" s="146">
        <f>IF(N1102="snížená",J1102,0)</f>
        <v>0</v>
      </c>
      <c r="BG1102" s="146">
        <f>IF(N1102="zákl. přenesená",J1102,0)</f>
        <v>0</v>
      </c>
      <c r="BH1102" s="146">
        <f>IF(N1102="sníž. přenesená",J1102,0)</f>
        <v>0</v>
      </c>
      <c r="BI1102" s="146">
        <f>IF(N1102="nulová",J1102,0)</f>
        <v>0</v>
      </c>
      <c r="BJ1102" s="17" t="s">
        <v>86</v>
      </c>
      <c r="BK1102" s="146">
        <f>ROUND(I1102*H1102,2)</f>
        <v>0</v>
      </c>
      <c r="BL1102" s="17" t="s">
        <v>251</v>
      </c>
      <c r="BM1102" s="145" t="s">
        <v>1451</v>
      </c>
    </row>
    <row r="1103" spans="2:65" s="1" customFormat="1" ht="11.25" x14ac:dyDescent="0.2">
      <c r="B1103" s="32"/>
      <c r="D1103" s="147" t="s">
        <v>155</v>
      </c>
      <c r="F1103" s="148" t="s">
        <v>1452</v>
      </c>
      <c r="I1103" s="149"/>
      <c r="L1103" s="32"/>
      <c r="M1103" s="150"/>
      <c r="T1103" s="56"/>
      <c r="AT1103" s="17" t="s">
        <v>155</v>
      </c>
      <c r="AU1103" s="17" t="s">
        <v>88</v>
      </c>
    </row>
    <row r="1104" spans="2:65" s="12" customFormat="1" ht="11.25" x14ac:dyDescent="0.2">
      <c r="B1104" s="151"/>
      <c r="D1104" s="152" t="s">
        <v>157</v>
      </c>
      <c r="E1104" s="153" t="s">
        <v>1</v>
      </c>
      <c r="F1104" s="154" t="s">
        <v>497</v>
      </c>
      <c r="H1104" s="153" t="s">
        <v>1</v>
      </c>
      <c r="I1104" s="155"/>
      <c r="L1104" s="151"/>
      <c r="M1104" s="156"/>
      <c r="T1104" s="157"/>
      <c r="AT1104" s="153" t="s">
        <v>157</v>
      </c>
      <c r="AU1104" s="153" t="s">
        <v>88</v>
      </c>
      <c r="AV1104" s="12" t="s">
        <v>86</v>
      </c>
      <c r="AW1104" s="12" t="s">
        <v>34</v>
      </c>
      <c r="AX1104" s="12" t="s">
        <v>78</v>
      </c>
      <c r="AY1104" s="153" t="s">
        <v>147</v>
      </c>
    </row>
    <row r="1105" spans="2:51" s="12" customFormat="1" ht="11.25" x14ac:dyDescent="0.2">
      <c r="B1105" s="151"/>
      <c r="D1105" s="152" t="s">
        <v>157</v>
      </c>
      <c r="E1105" s="153" t="s">
        <v>1</v>
      </c>
      <c r="F1105" s="154" t="s">
        <v>1453</v>
      </c>
      <c r="H1105" s="153" t="s">
        <v>1</v>
      </c>
      <c r="I1105" s="155"/>
      <c r="L1105" s="151"/>
      <c r="M1105" s="156"/>
      <c r="T1105" s="157"/>
      <c r="AT1105" s="153" t="s">
        <v>157</v>
      </c>
      <c r="AU1105" s="153" t="s">
        <v>88</v>
      </c>
      <c r="AV1105" s="12" t="s">
        <v>86</v>
      </c>
      <c r="AW1105" s="12" t="s">
        <v>34</v>
      </c>
      <c r="AX1105" s="12" t="s">
        <v>78</v>
      </c>
      <c r="AY1105" s="153" t="s">
        <v>147</v>
      </c>
    </row>
    <row r="1106" spans="2:51" s="13" customFormat="1" ht="11.25" x14ac:dyDescent="0.2">
      <c r="B1106" s="158"/>
      <c r="D1106" s="152" t="s">
        <v>157</v>
      </c>
      <c r="E1106" s="159" t="s">
        <v>1</v>
      </c>
      <c r="F1106" s="160" t="s">
        <v>1454</v>
      </c>
      <c r="H1106" s="161">
        <v>1.77</v>
      </c>
      <c r="I1106" s="162"/>
      <c r="L1106" s="158"/>
      <c r="M1106" s="163"/>
      <c r="T1106" s="164"/>
      <c r="AT1106" s="159" t="s">
        <v>157</v>
      </c>
      <c r="AU1106" s="159" t="s">
        <v>88</v>
      </c>
      <c r="AV1106" s="13" t="s">
        <v>88</v>
      </c>
      <c r="AW1106" s="13" t="s">
        <v>34</v>
      </c>
      <c r="AX1106" s="13" t="s">
        <v>78</v>
      </c>
      <c r="AY1106" s="159" t="s">
        <v>147</v>
      </c>
    </row>
    <row r="1107" spans="2:51" s="13" customFormat="1" ht="11.25" x14ac:dyDescent="0.2">
      <c r="B1107" s="158"/>
      <c r="D1107" s="152" t="s">
        <v>157</v>
      </c>
      <c r="E1107" s="159" t="s">
        <v>1</v>
      </c>
      <c r="F1107" s="160" t="s">
        <v>1455</v>
      </c>
      <c r="H1107" s="161">
        <v>5.98</v>
      </c>
      <c r="I1107" s="162"/>
      <c r="L1107" s="158"/>
      <c r="M1107" s="163"/>
      <c r="T1107" s="164"/>
      <c r="AT1107" s="159" t="s">
        <v>157</v>
      </c>
      <c r="AU1107" s="159" t="s">
        <v>88</v>
      </c>
      <c r="AV1107" s="13" t="s">
        <v>88</v>
      </c>
      <c r="AW1107" s="13" t="s">
        <v>34</v>
      </c>
      <c r="AX1107" s="13" t="s">
        <v>78</v>
      </c>
      <c r="AY1107" s="159" t="s">
        <v>147</v>
      </c>
    </row>
    <row r="1108" spans="2:51" s="12" customFormat="1" ht="11.25" x14ac:dyDescent="0.2">
      <c r="B1108" s="151"/>
      <c r="D1108" s="152" t="s">
        <v>157</v>
      </c>
      <c r="E1108" s="153" t="s">
        <v>1</v>
      </c>
      <c r="F1108" s="154" t="s">
        <v>434</v>
      </c>
      <c r="H1108" s="153" t="s">
        <v>1</v>
      </c>
      <c r="I1108" s="155"/>
      <c r="L1108" s="151"/>
      <c r="M1108" s="156"/>
      <c r="T1108" s="157"/>
      <c r="AT1108" s="153" t="s">
        <v>157</v>
      </c>
      <c r="AU1108" s="153" t="s">
        <v>88</v>
      </c>
      <c r="AV1108" s="12" t="s">
        <v>86</v>
      </c>
      <c r="AW1108" s="12" t="s">
        <v>34</v>
      </c>
      <c r="AX1108" s="12" t="s">
        <v>78</v>
      </c>
      <c r="AY1108" s="153" t="s">
        <v>147</v>
      </c>
    </row>
    <row r="1109" spans="2:51" s="13" customFormat="1" ht="11.25" x14ac:dyDescent="0.2">
      <c r="B1109" s="158"/>
      <c r="D1109" s="152" t="s">
        <v>157</v>
      </c>
      <c r="E1109" s="159" t="s">
        <v>1</v>
      </c>
      <c r="F1109" s="160" t="s">
        <v>1456</v>
      </c>
      <c r="H1109" s="161">
        <v>46.41</v>
      </c>
      <c r="I1109" s="162"/>
      <c r="L1109" s="158"/>
      <c r="M1109" s="163"/>
      <c r="T1109" s="164"/>
      <c r="AT1109" s="159" t="s">
        <v>157</v>
      </c>
      <c r="AU1109" s="159" t="s">
        <v>88</v>
      </c>
      <c r="AV1109" s="13" t="s">
        <v>88</v>
      </c>
      <c r="AW1109" s="13" t="s">
        <v>34</v>
      </c>
      <c r="AX1109" s="13" t="s">
        <v>78</v>
      </c>
      <c r="AY1109" s="159" t="s">
        <v>147</v>
      </c>
    </row>
    <row r="1110" spans="2:51" s="13" customFormat="1" ht="11.25" x14ac:dyDescent="0.2">
      <c r="B1110" s="158"/>
      <c r="D1110" s="152" t="s">
        <v>157</v>
      </c>
      <c r="E1110" s="159" t="s">
        <v>1</v>
      </c>
      <c r="F1110" s="160" t="s">
        <v>1457</v>
      </c>
      <c r="H1110" s="161">
        <v>5.48</v>
      </c>
      <c r="I1110" s="162"/>
      <c r="L1110" s="158"/>
      <c r="M1110" s="163"/>
      <c r="T1110" s="164"/>
      <c r="AT1110" s="159" t="s">
        <v>157</v>
      </c>
      <c r="AU1110" s="159" t="s">
        <v>88</v>
      </c>
      <c r="AV1110" s="13" t="s">
        <v>88</v>
      </c>
      <c r="AW1110" s="13" t="s">
        <v>34</v>
      </c>
      <c r="AX1110" s="13" t="s">
        <v>78</v>
      </c>
      <c r="AY1110" s="159" t="s">
        <v>147</v>
      </c>
    </row>
    <row r="1111" spans="2:51" s="13" customFormat="1" ht="11.25" x14ac:dyDescent="0.2">
      <c r="B1111" s="158"/>
      <c r="D1111" s="152" t="s">
        <v>157</v>
      </c>
      <c r="E1111" s="159" t="s">
        <v>1</v>
      </c>
      <c r="F1111" s="160" t="s">
        <v>1458</v>
      </c>
      <c r="H1111" s="161">
        <v>5.3789999999999996</v>
      </c>
      <c r="I1111" s="162"/>
      <c r="L1111" s="158"/>
      <c r="M1111" s="163"/>
      <c r="T1111" s="164"/>
      <c r="AT1111" s="159" t="s">
        <v>157</v>
      </c>
      <c r="AU1111" s="159" t="s">
        <v>88</v>
      </c>
      <c r="AV1111" s="13" t="s">
        <v>88</v>
      </c>
      <c r="AW1111" s="13" t="s">
        <v>34</v>
      </c>
      <c r="AX1111" s="13" t="s">
        <v>78</v>
      </c>
      <c r="AY1111" s="159" t="s">
        <v>147</v>
      </c>
    </row>
    <row r="1112" spans="2:51" s="12" customFormat="1" ht="11.25" x14ac:dyDescent="0.2">
      <c r="B1112" s="151"/>
      <c r="D1112" s="152" t="s">
        <v>157</v>
      </c>
      <c r="E1112" s="153" t="s">
        <v>1</v>
      </c>
      <c r="F1112" s="154" t="s">
        <v>437</v>
      </c>
      <c r="H1112" s="153" t="s">
        <v>1</v>
      </c>
      <c r="I1112" s="155"/>
      <c r="L1112" s="151"/>
      <c r="M1112" s="156"/>
      <c r="T1112" s="157"/>
      <c r="AT1112" s="153" t="s">
        <v>157</v>
      </c>
      <c r="AU1112" s="153" t="s">
        <v>88</v>
      </c>
      <c r="AV1112" s="12" t="s">
        <v>86</v>
      </c>
      <c r="AW1112" s="12" t="s">
        <v>34</v>
      </c>
      <c r="AX1112" s="12" t="s">
        <v>78</v>
      </c>
      <c r="AY1112" s="153" t="s">
        <v>147</v>
      </c>
    </row>
    <row r="1113" spans="2:51" s="13" customFormat="1" ht="11.25" x14ac:dyDescent="0.2">
      <c r="B1113" s="158"/>
      <c r="D1113" s="152" t="s">
        <v>157</v>
      </c>
      <c r="E1113" s="159" t="s">
        <v>1</v>
      </c>
      <c r="F1113" s="160" t="s">
        <v>1459</v>
      </c>
      <c r="H1113" s="161">
        <v>42.36</v>
      </c>
      <c r="I1113" s="162"/>
      <c r="L1113" s="158"/>
      <c r="M1113" s="163"/>
      <c r="T1113" s="164"/>
      <c r="AT1113" s="159" t="s">
        <v>157</v>
      </c>
      <c r="AU1113" s="159" t="s">
        <v>88</v>
      </c>
      <c r="AV1113" s="13" t="s">
        <v>88</v>
      </c>
      <c r="AW1113" s="13" t="s">
        <v>34</v>
      </c>
      <c r="AX1113" s="13" t="s">
        <v>78</v>
      </c>
      <c r="AY1113" s="159" t="s">
        <v>147</v>
      </c>
    </row>
    <row r="1114" spans="2:51" s="13" customFormat="1" ht="11.25" x14ac:dyDescent="0.2">
      <c r="B1114" s="158"/>
      <c r="D1114" s="152" t="s">
        <v>157</v>
      </c>
      <c r="E1114" s="159" t="s">
        <v>1</v>
      </c>
      <c r="F1114" s="160" t="s">
        <v>1460</v>
      </c>
      <c r="H1114" s="161">
        <v>5.48</v>
      </c>
      <c r="I1114" s="162"/>
      <c r="L1114" s="158"/>
      <c r="M1114" s="163"/>
      <c r="T1114" s="164"/>
      <c r="AT1114" s="159" t="s">
        <v>157</v>
      </c>
      <c r="AU1114" s="159" t="s">
        <v>88</v>
      </c>
      <c r="AV1114" s="13" t="s">
        <v>88</v>
      </c>
      <c r="AW1114" s="13" t="s">
        <v>34</v>
      </c>
      <c r="AX1114" s="13" t="s">
        <v>78</v>
      </c>
      <c r="AY1114" s="159" t="s">
        <v>147</v>
      </c>
    </row>
    <row r="1115" spans="2:51" s="12" customFormat="1" ht="11.25" x14ac:dyDescent="0.2">
      <c r="B1115" s="151"/>
      <c r="D1115" s="152" t="s">
        <v>157</v>
      </c>
      <c r="E1115" s="153" t="s">
        <v>1</v>
      </c>
      <c r="F1115" s="154" t="s">
        <v>438</v>
      </c>
      <c r="H1115" s="153" t="s">
        <v>1</v>
      </c>
      <c r="I1115" s="155"/>
      <c r="L1115" s="151"/>
      <c r="M1115" s="156"/>
      <c r="T1115" s="157"/>
      <c r="AT1115" s="153" t="s">
        <v>157</v>
      </c>
      <c r="AU1115" s="153" t="s">
        <v>88</v>
      </c>
      <c r="AV1115" s="12" t="s">
        <v>86</v>
      </c>
      <c r="AW1115" s="12" t="s">
        <v>34</v>
      </c>
      <c r="AX1115" s="12" t="s">
        <v>78</v>
      </c>
      <c r="AY1115" s="153" t="s">
        <v>147</v>
      </c>
    </row>
    <row r="1116" spans="2:51" s="13" customFormat="1" ht="11.25" x14ac:dyDescent="0.2">
      <c r="B1116" s="158"/>
      <c r="D1116" s="152" t="s">
        <v>157</v>
      </c>
      <c r="E1116" s="159" t="s">
        <v>1</v>
      </c>
      <c r="F1116" s="160" t="s">
        <v>1461</v>
      </c>
      <c r="H1116" s="161">
        <v>42.36</v>
      </c>
      <c r="I1116" s="162"/>
      <c r="L1116" s="158"/>
      <c r="M1116" s="163"/>
      <c r="T1116" s="164"/>
      <c r="AT1116" s="159" t="s">
        <v>157</v>
      </c>
      <c r="AU1116" s="159" t="s">
        <v>88</v>
      </c>
      <c r="AV1116" s="13" t="s">
        <v>88</v>
      </c>
      <c r="AW1116" s="13" t="s">
        <v>34</v>
      </c>
      <c r="AX1116" s="13" t="s">
        <v>78</v>
      </c>
      <c r="AY1116" s="159" t="s">
        <v>147</v>
      </c>
    </row>
    <row r="1117" spans="2:51" s="13" customFormat="1" ht="11.25" x14ac:dyDescent="0.2">
      <c r="B1117" s="158"/>
      <c r="D1117" s="152" t="s">
        <v>157</v>
      </c>
      <c r="E1117" s="159" t="s">
        <v>1</v>
      </c>
      <c r="F1117" s="160" t="s">
        <v>1462</v>
      </c>
      <c r="H1117" s="161">
        <v>5.48</v>
      </c>
      <c r="I1117" s="162"/>
      <c r="L1117" s="158"/>
      <c r="M1117" s="163"/>
      <c r="T1117" s="164"/>
      <c r="AT1117" s="159" t="s">
        <v>157</v>
      </c>
      <c r="AU1117" s="159" t="s">
        <v>88</v>
      </c>
      <c r="AV1117" s="13" t="s">
        <v>88</v>
      </c>
      <c r="AW1117" s="13" t="s">
        <v>34</v>
      </c>
      <c r="AX1117" s="13" t="s">
        <v>78</v>
      </c>
      <c r="AY1117" s="159" t="s">
        <v>147</v>
      </c>
    </row>
    <row r="1118" spans="2:51" s="12" customFormat="1" ht="11.25" x14ac:dyDescent="0.2">
      <c r="B1118" s="151"/>
      <c r="D1118" s="152" t="s">
        <v>157</v>
      </c>
      <c r="E1118" s="153" t="s">
        <v>1</v>
      </c>
      <c r="F1118" s="154" t="s">
        <v>439</v>
      </c>
      <c r="H1118" s="153" t="s">
        <v>1</v>
      </c>
      <c r="I1118" s="155"/>
      <c r="L1118" s="151"/>
      <c r="M1118" s="156"/>
      <c r="T1118" s="157"/>
      <c r="AT1118" s="153" t="s">
        <v>157</v>
      </c>
      <c r="AU1118" s="153" t="s">
        <v>88</v>
      </c>
      <c r="AV1118" s="12" t="s">
        <v>86</v>
      </c>
      <c r="AW1118" s="12" t="s">
        <v>34</v>
      </c>
      <c r="AX1118" s="12" t="s">
        <v>78</v>
      </c>
      <c r="AY1118" s="153" t="s">
        <v>147</v>
      </c>
    </row>
    <row r="1119" spans="2:51" s="13" customFormat="1" ht="11.25" x14ac:dyDescent="0.2">
      <c r="B1119" s="158"/>
      <c r="D1119" s="152" t="s">
        <v>157</v>
      </c>
      <c r="E1119" s="159" t="s">
        <v>1</v>
      </c>
      <c r="F1119" s="160" t="s">
        <v>1463</v>
      </c>
      <c r="H1119" s="161">
        <v>42.36</v>
      </c>
      <c r="I1119" s="162"/>
      <c r="L1119" s="158"/>
      <c r="M1119" s="163"/>
      <c r="T1119" s="164"/>
      <c r="AT1119" s="159" t="s">
        <v>157</v>
      </c>
      <c r="AU1119" s="159" t="s">
        <v>88</v>
      </c>
      <c r="AV1119" s="13" t="s">
        <v>88</v>
      </c>
      <c r="AW1119" s="13" t="s">
        <v>34</v>
      </c>
      <c r="AX1119" s="13" t="s">
        <v>78</v>
      </c>
      <c r="AY1119" s="159" t="s">
        <v>147</v>
      </c>
    </row>
    <row r="1120" spans="2:51" s="13" customFormat="1" ht="11.25" x14ac:dyDescent="0.2">
      <c r="B1120" s="158"/>
      <c r="D1120" s="152" t="s">
        <v>157</v>
      </c>
      <c r="E1120" s="159" t="s">
        <v>1</v>
      </c>
      <c r="F1120" s="160" t="s">
        <v>1464</v>
      </c>
      <c r="H1120" s="161">
        <v>5.48</v>
      </c>
      <c r="I1120" s="162"/>
      <c r="L1120" s="158"/>
      <c r="M1120" s="163"/>
      <c r="T1120" s="164"/>
      <c r="AT1120" s="159" t="s">
        <v>157</v>
      </c>
      <c r="AU1120" s="159" t="s">
        <v>88</v>
      </c>
      <c r="AV1120" s="13" t="s">
        <v>88</v>
      </c>
      <c r="AW1120" s="13" t="s">
        <v>34</v>
      </c>
      <c r="AX1120" s="13" t="s">
        <v>78</v>
      </c>
      <c r="AY1120" s="159" t="s">
        <v>147</v>
      </c>
    </row>
    <row r="1121" spans="2:65" s="14" customFormat="1" ht="11.25" x14ac:dyDescent="0.2">
      <c r="B1121" s="165"/>
      <c r="D1121" s="152" t="s">
        <v>157</v>
      </c>
      <c r="E1121" s="166" t="s">
        <v>1</v>
      </c>
      <c r="F1121" s="167" t="s">
        <v>160</v>
      </c>
      <c r="H1121" s="168">
        <v>208.53899999999996</v>
      </c>
      <c r="I1121" s="169"/>
      <c r="L1121" s="165"/>
      <c r="M1121" s="170"/>
      <c r="T1121" s="171"/>
      <c r="AT1121" s="166" t="s">
        <v>157</v>
      </c>
      <c r="AU1121" s="166" t="s">
        <v>88</v>
      </c>
      <c r="AV1121" s="14" t="s">
        <v>153</v>
      </c>
      <c r="AW1121" s="14" t="s">
        <v>34</v>
      </c>
      <c r="AX1121" s="14" t="s">
        <v>86</v>
      </c>
      <c r="AY1121" s="166" t="s">
        <v>147</v>
      </c>
    </row>
    <row r="1122" spans="2:65" s="1" customFormat="1" ht="16.5" customHeight="1" x14ac:dyDescent="0.2">
      <c r="B1122" s="32"/>
      <c r="C1122" s="133" t="s">
        <v>1465</v>
      </c>
      <c r="D1122" s="133" t="s">
        <v>149</v>
      </c>
      <c r="E1122" s="134" t="s">
        <v>1466</v>
      </c>
      <c r="F1122" s="135" t="s">
        <v>1467</v>
      </c>
      <c r="G1122" s="136" t="s">
        <v>152</v>
      </c>
      <c r="H1122" s="137">
        <v>208.53899999999999</v>
      </c>
      <c r="I1122" s="138"/>
      <c r="J1122" s="139">
        <f>ROUND(I1122*H1122,2)</f>
        <v>0</v>
      </c>
      <c r="K1122" s="140"/>
      <c r="L1122" s="32"/>
      <c r="M1122" s="141" t="s">
        <v>1</v>
      </c>
      <c r="N1122" s="142" t="s">
        <v>43</v>
      </c>
      <c r="P1122" s="143">
        <f>O1122*H1122</f>
        <v>0</v>
      </c>
      <c r="Q1122" s="143">
        <v>0</v>
      </c>
      <c r="R1122" s="143">
        <f>Q1122*H1122</f>
        <v>0</v>
      </c>
      <c r="S1122" s="143">
        <v>0</v>
      </c>
      <c r="T1122" s="144">
        <f>S1122*H1122</f>
        <v>0</v>
      </c>
      <c r="AR1122" s="145" t="s">
        <v>251</v>
      </c>
      <c r="AT1122" s="145" t="s">
        <v>149</v>
      </c>
      <c r="AU1122" s="145" t="s">
        <v>88</v>
      </c>
      <c r="AY1122" s="17" t="s">
        <v>147</v>
      </c>
      <c r="BE1122" s="146">
        <f>IF(N1122="základní",J1122,0)</f>
        <v>0</v>
      </c>
      <c r="BF1122" s="146">
        <f>IF(N1122="snížená",J1122,0)</f>
        <v>0</v>
      </c>
      <c r="BG1122" s="146">
        <f>IF(N1122="zákl. přenesená",J1122,0)</f>
        <v>0</v>
      </c>
      <c r="BH1122" s="146">
        <f>IF(N1122="sníž. přenesená",J1122,0)</f>
        <v>0</v>
      </c>
      <c r="BI1122" s="146">
        <f>IF(N1122="nulová",J1122,0)</f>
        <v>0</v>
      </c>
      <c r="BJ1122" s="17" t="s">
        <v>86</v>
      </c>
      <c r="BK1122" s="146">
        <f>ROUND(I1122*H1122,2)</f>
        <v>0</v>
      </c>
      <c r="BL1122" s="17" t="s">
        <v>251</v>
      </c>
      <c r="BM1122" s="145" t="s">
        <v>1468</v>
      </c>
    </row>
    <row r="1123" spans="2:65" s="1" customFormat="1" ht="11.25" x14ac:dyDescent="0.2">
      <c r="B1123" s="32"/>
      <c r="D1123" s="147" t="s">
        <v>155</v>
      </c>
      <c r="F1123" s="148" t="s">
        <v>1469</v>
      </c>
      <c r="I1123" s="149"/>
      <c r="L1123" s="32"/>
      <c r="M1123" s="150"/>
      <c r="T1123" s="56"/>
      <c r="AT1123" s="17" t="s">
        <v>155</v>
      </c>
      <c r="AU1123" s="17" t="s">
        <v>88</v>
      </c>
    </row>
    <row r="1124" spans="2:65" s="12" customFormat="1" ht="11.25" x14ac:dyDescent="0.2">
      <c r="B1124" s="151"/>
      <c r="D1124" s="152" t="s">
        <v>157</v>
      </c>
      <c r="E1124" s="153" t="s">
        <v>1</v>
      </c>
      <c r="F1124" s="154" t="s">
        <v>497</v>
      </c>
      <c r="H1124" s="153" t="s">
        <v>1</v>
      </c>
      <c r="I1124" s="155"/>
      <c r="L1124" s="151"/>
      <c r="M1124" s="156"/>
      <c r="T1124" s="157"/>
      <c r="AT1124" s="153" t="s">
        <v>157</v>
      </c>
      <c r="AU1124" s="153" t="s">
        <v>88</v>
      </c>
      <c r="AV1124" s="12" t="s">
        <v>86</v>
      </c>
      <c r="AW1124" s="12" t="s">
        <v>34</v>
      </c>
      <c r="AX1124" s="12" t="s">
        <v>78</v>
      </c>
      <c r="AY1124" s="153" t="s">
        <v>147</v>
      </c>
    </row>
    <row r="1125" spans="2:65" s="12" customFormat="1" ht="11.25" x14ac:dyDescent="0.2">
      <c r="B1125" s="151"/>
      <c r="D1125" s="152" t="s">
        <v>157</v>
      </c>
      <c r="E1125" s="153" t="s">
        <v>1</v>
      </c>
      <c r="F1125" s="154" t="s">
        <v>1453</v>
      </c>
      <c r="H1125" s="153" t="s">
        <v>1</v>
      </c>
      <c r="I1125" s="155"/>
      <c r="L1125" s="151"/>
      <c r="M1125" s="156"/>
      <c r="T1125" s="157"/>
      <c r="AT1125" s="153" t="s">
        <v>157</v>
      </c>
      <c r="AU1125" s="153" t="s">
        <v>88</v>
      </c>
      <c r="AV1125" s="12" t="s">
        <v>86</v>
      </c>
      <c r="AW1125" s="12" t="s">
        <v>34</v>
      </c>
      <c r="AX1125" s="12" t="s">
        <v>78</v>
      </c>
      <c r="AY1125" s="153" t="s">
        <v>147</v>
      </c>
    </row>
    <row r="1126" spans="2:65" s="13" customFormat="1" ht="11.25" x14ac:dyDescent="0.2">
      <c r="B1126" s="158"/>
      <c r="D1126" s="152" t="s">
        <v>157</v>
      </c>
      <c r="E1126" s="159" t="s">
        <v>1</v>
      </c>
      <c r="F1126" s="160" t="s">
        <v>1454</v>
      </c>
      <c r="H1126" s="161">
        <v>1.77</v>
      </c>
      <c r="I1126" s="162"/>
      <c r="L1126" s="158"/>
      <c r="M1126" s="163"/>
      <c r="T1126" s="164"/>
      <c r="AT1126" s="159" t="s">
        <v>157</v>
      </c>
      <c r="AU1126" s="159" t="s">
        <v>88</v>
      </c>
      <c r="AV1126" s="13" t="s">
        <v>88</v>
      </c>
      <c r="AW1126" s="13" t="s">
        <v>34</v>
      </c>
      <c r="AX1126" s="13" t="s">
        <v>78</v>
      </c>
      <c r="AY1126" s="159" t="s">
        <v>147</v>
      </c>
    </row>
    <row r="1127" spans="2:65" s="13" customFormat="1" ht="11.25" x14ac:dyDescent="0.2">
      <c r="B1127" s="158"/>
      <c r="D1127" s="152" t="s">
        <v>157</v>
      </c>
      <c r="E1127" s="159" t="s">
        <v>1</v>
      </c>
      <c r="F1127" s="160" t="s">
        <v>1455</v>
      </c>
      <c r="H1127" s="161">
        <v>5.98</v>
      </c>
      <c r="I1127" s="162"/>
      <c r="L1127" s="158"/>
      <c r="M1127" s="163"/>
      <c r="T1127" s="164"/>
      <c r="AT1127" s="159" t="s">
        <v>157</v>
      </c>
      <c r="AU1127" s="159" t="s">
        <v>88</v>
      </c>
      <c r="AV1127" s="13" t="s">
        <v>88</v>
      </c>
      <c r="AW1127" s="13" t="s">
        <v>34</v>
      </c>
      <c r="AX1127" s="13" t="s">
        <v>78</v>
      </c>
      <c r="AY1127" s="159" t="s">
        <v>147</v>
      </c>
    </row>
    <row r="1128" spans="2:65" s="12" customFormat="1" ht="11.25" x14ac:dyDescent="0.2">
      <c r="B1128" s="151"/>
      <c r="D1128" s="152" t="s">
        <v>157</v>
      </c>
      <c r="E1128" s="153" t="s">
        <v>1</v>
      </c>
      <c r="F1128" s="154" t="s">
        <v>434</v>
      </c>
      <c r="H1128" s="153" t="s">
        <v>1</v>
      </c>
      <c r="I1128" s="155"/>
      <c r="L1128" s="151"/>
      <c r="M1128" s="156"/>
      <c r="T1128" s="157"/>
      <c r="AT1128" s="153" t="s">
        <v>157</v>
      </c>
      <c r="AU1128" s="153" t="s">
        <v>88</v>
      </c>
      <c r="AV1128" s="12" t="s">
        <v>86</v>
      </c>
      <c r="AW1128" s="12" t="s">
        <v>34</v>
      </c>
      <c r="AX1128" s="12" t="s">
        <v>78</v>
      </c>
      <c r="AY1128" s="153" t="s">
        <v>147</v>
      </c>
    </row>
    <row r="1129" spans="2:65" s="13" customFormat="1" ht="11.25" x14ac:dyDescent="0.2">
      <c r="B1129" s="158"/>
      <c r="D1129" s="152" t="s">
        <v>157</v>
      </c>
      <c r="E1129" s="159" t="s">
        <v>1</v>
      </c>
      <c r="F1129" s="160" t="s">
        <v>1456</v>
      </c>
      <c r="H1129" s="161">
        <v>46.41</v>
      </c>
      <c r="I1129" s="162"/>
      <c r="L1129" s="158"/>
      <c r="M1129" s="163"/>
      <c r="T1129" s="164"/>
      <c r="AT1129" s="159" t="s">
        <v>157</v>
      </c>
      <c r="AU1129" s="159" t="s">
        <v>88</v>
      </c>
      <c r="AV1129" s="13" t="s">
        <v>88</v>
      </c>
      <c r="AW1129" s="13" t="s">
        <v>34</v>
      </c>
      <c r="AX1129" s="13" t="s">
        <v>78</v>
      </c>
      <c r="AY1129" s="159" t="s">
        <v>147</v>
      </c>
    </row>
    <row r="1130" spans="2:65" s="13" customFormat="1" ht="11.25" x14ac:dyDescent="0.2">
      <c r="B1130" s="158"/>
      <c r="D1130" s="152" t="s">
        <v>157</v>
      </c>
      <c r="E1130" s="159" t="s">
        <v>1</v>
      </c>
      <c r="F1130" s="160" t="s">
        <v>1457</v>
      </c>
      <c r="H1130" s="161">
        <v>5.48</v>
      </c>
      <c r="I1130" s="162"/>
      <c r="L1130" s="158"/>
      <c r="M1130" s="163"/>
      <c r="T1130" s="164"/>
      <c r="AT1130" s="159" t="s">
        <v>157</v>
      </c>
      <c r="AU1130" s="159" t="s">
        <v>88</v>
      </c>
      <c r="AV1130" s="13" t="s">
        <v>88</v>
      </c>
      <c r="AW1130" s="13" t="s">
        <v>34</v>
      </c>
      <c r="AX1130" s="13" t="s">
        <v>78</v>
      </c>
      <c r="AY1130" s="159" t="s">
        <v>147</v>
      </c>
    </row>
    <row r="1131" spans="2:65" s="13" customFormat="1" ht="11.25" x14ac:dyDescent="0.2">
      <c r="B1131" s="158"/>
      <c r="D1131" s="152" t="s">
        <v>157</v>
      </c>
      <c r="E1131" s="159" t="s">
        <v>1</v>
      </c>
      <c r="F1131" s="160" t="s">
        <v>1458</v>
      </c>
      <c r="H1131" s="161">
        <v>5.3789999999999996</v>
      </c>
      <c r="I1131" s="162"/>
      <c r="L1131" s="158"/>
      <c r="M1131" s="163"/>
      <c r="T1131" s="164"/>
      <c r="AT1131" s="159" t="s">
        <v>157</v>
      </c>
      <c r="AU1131" s="159" t="s">
        <v>88</v>
      </c>
      <c r="AV1131" s="13" t="s">
        <v>88</v>
      </c>
      <c r="AW1131" s="13" t="s">
        <v>34</v>
      </c>
      <c r="AX1131" s="13" t="s">
        <v>78</v>
      </c>
      <c r="AY1131" s="159" t="s">
        <v>147</v>
      </c>
    </row>
    <row r="1132" spans="2:65" s="12" customFormat="1" ht="11.25" x14ac:dyDescent="0.2">
      <c r="B1132" s="151"/>
      <c r="D1132" s="152" t="s">
        <v>157</v>
      </c>
      <c r="E1132" s="153" t="s">
        <v>1</v>
      </c>
      <c r="F1132" s="154" t="s">
        <v>437</v>
      </c>
      <c r="H1132" s="153" t="s">
        <v>1</v>
      </c>
      <c r="I1132" s="155"/>
      <c r="L1132" s="151"/>
      <c r="M1132" s="156"/>
      <c r="T1132" s="157"/>
      <c r="AT1132" s="153" t="s">
        <v>157</v>
      </c>
      <c r="AU1132" s="153" t="s">
        <v>88</v>
      </c>
      <c r="AV1132" s="12" t="s">
        <v>86</v>
      </c>
      <c r="AW1132" s="12" t="s">
        <v>34</v>
      </c>
      <c r="AX1132" s="12" t="s">
        <v>78</v>
      </c>
      <c r="AY1132" s="153" t="s">
        <v>147</v>
      </c>
    </row>
    <row r="1133" spans="2:65" s="13" customFormat="1" ht="11.25" x14ac:dyDescent="0.2">
      <c r="B1133" s="158"/>
      <c r="D1133" s="152" t="s">
        <v>157</v>
      </c>
      <c r="E1133" s="159" t="s">
        <v>1</v>
      </c>
      <c r="F1133" s="160" t="s">
        <v>1459</v>
      </c>
      <c r="H1133" s="161">
        <v>42.36</v>
      </c>
      <c r="I1133" s="162"/>
      <c r="L1133" s="158"/>
      <c r="M1133" s="163"/>
      <c r="T1133" s="164"/>
      <c r="AT1133" s="159" t="s">
        <v>157</v>
      </c>
      <c r="AU1133" s="159" t="s">
        <v>88</v>
      </c>
      <c r="AV1133" s="13" t="s">
        <v>88</v>
      </c>
      <c r="AW1133" s="13" t="s">
        <v>34</v>
      </c>
      <c r="AX1133" s="13" t="s">
        <v>78</v>
      </c>
      <c r="AY1133" s="159" t="s">
        <v>147</v>
      </c>
    </row>
    <row r="1134" spans="2:65" s="13" customFormat="1" ht="11.25" x14ac:dyDescent="0.2">
      <c r="B1134" s="158"/>
      <c r="D1134" s="152" t="s">
        <v>157</v>
      </c>
      <c r="E1134" s="159" t="s">
        <v>1</v>
      </c>
      <c r="F1134" s="160" t="s">
        <v>1460</v>
      </c>
      <c r="H1134" s="161">
        <v>5.48</v>
      </c>
      <c r="I1134" s="162"/>
      <c r="L1134" s="158"/>
      <c r="M1134" s="163"/>
      <c r="T1134" s="164"/>
      <c r="AT1134" s="159" t="s">
        <v>157</v>
      </c>
      <c r="AU1134" s="159" t="s">
        <v>88</v>
      </c>
      <c r="AV1134" s="13" t="s">
        <v>88</v>
      </c>
      <c r="AW1134" s="13" t="s">
        <v>34</v>
      </c>
      <c r="AX1134" s="13" t="s">
        <v>78</v>
      </c>
      <c r="AY1134" s="159" t="s">
        <v>147</v>
      </c>
    </row>
    <row r="1135" spans="2:65" s="12" customFormat="1" ht="11.25" x14ac:dyDescent="0.2">
      <c r="B1135" s="151"/>
      <c r="D1135" s="152" t="s">
        <v>157</v>
      </c>
      <c r="E1135" s="153" t="s">
        <v>1</v>
      </c>
      <c r="F1135" s="154" t="s">
        <v>438</v>
      </c>
      <c r="H1135" s="153" t="s">
        <v>1</v>
      </c>
      <c r="I1135" s="155"/>
      <c r="L1135" s="151"/>
      <c r="M1135" s="156"/>
      <c r="T1135" s="157"/>
      <c r="AT1135" s="153" t="s">
        <v>157</v>
      </c>
      <c r="AU1135" s="153" t="s">
        <v>88</v>
      </c>
      <c r="AV1135" s="12" t="s">
        <v>86</v>
      </c>
      <c r="AW1135" s="12" t="s">
        <v>34</v>
      </c>
      <c r="AX1135" s="12" t="s">
        <v>78</v>
      </c>
      <c r="AY1135" s="153" t="s">
        <v>147</v>
      </c>
    </row>
    <row r="1136" spans="2:65" s="13" customFormat="1" ht="11.25" x14ac:dyDescent="0.2">
      <c r="B1136" s="158"/>
      <c r="D1136" s="152" t="s">
        <v>157</v>
      </c>
      <c r="E1136" s="159" t="s">
        <v>1</v>
      </c>
      <c r="F1136" s="160" t="s">
        <v>1461</v>
      </c>
      <c r="H1136" s="161">
        <v>42.36</v>
      </c>
      <c r="I1136" s="162"/>
      <c r="L1136" s="158"/>
      <c r="M1136" s="163"/>
      <c r="T1136" s="164"/>
      <c r="AT1136" s="159" t="s">
        <v>157</v>
      </c>
      <c r="AU1136" s="159" t="s">
        <v>88</v>
      </c>
      <c r="AV1136" s="13" t="s">
        <v>88</v>
      </c>
      <c r="AW1136" s="13" t="s">
        <v>34</v>
      </c>
      <c r="AX1136" s="13" t="s">
        <v>78</v>
      </c>
      <c r="AY1136" s="159" t="s">
        <v>147</v>
      </c>
    </row>
    <row r="1137" spans="2:65" s="13" customFormat="1" ht="11.25" x14ac:dyDescent="0.2">
      <c r="B1137" s="158"/>
      <c r="D1137" s="152" t="s">
        <v>157</v>
      </c>
      <c r="E1137" s="159" t="s">
        <v>1</v>
      </c>
      <c r="F1137" s="160" t="s">
        <v>1462</v>
      </c>
      <c r="H1137" s="161">
        <v>5.48</v>
      </c>
      <c r="I1137" s="162"/>
      <c r="L1137" s="158"/>
      <c r="M1137" s="163"/>
      <c r="T1137" s="164"/>
      <c r="AT1137" s="159" t="s">
        <v>157</v>
      </c>
      <c r="AU1137" s="159" t="s">
        <v>88</v>
      </c>
      <c r="AV1137" s="13" t="s">
        <v>88</v>
      </c>
      <c r="AW1137" s="13" t="s">
        <v>34</v>
      </c>
      <c r="AX1137" s="13" t="s">
        <v>78</v>
      </c>
      <c r="AY1137" s="159" t="s">
        <v>147</v>
      </c>
    </row>
    <row r="1138" spans="2:65" s="12" customFormat="1" ht="11.25" x14ac:dyDescent="0.2">
      <c r="B1138" s="151"/>
      <c r="D1138" s="152" t="s">
        <v>157</v>
      </c>
      <c r="E1138" s="153" t="s">
        <v>1</v>
      </c>
      <c r="F1138" s="154" t="s">
        <v>439</v>
      </c>
      <c r="H1138" s="153" t="s">
        <v>1</v>
      </c>
      <c r="I1138" s="155"/>
      <c r="L1138" s="151"/>
      <c r="M1138" s="156"/>
      <c r="T1138" s="157"/>
      <c r="AT1138" s="153" t="s">
        <v>157</v>
      </c>
      <c r="AU1138" s="153" t="s">
        <v>88</v>
      </c>
      <c r="AV1138" s="12" t="s">
        <v>86</v>
      </c>
      <c r="AW1138" s="12" t="s">
        <v>34</v>
      </c>
      <c r="AX1138" s="12" t="s">
        <v>78</v>
      </c>
      <c r="AY1138" s="153" t="s">
        <v>147</v>
      </c>
    </row>
    <row r="1139" spans="2:65" s="13" customFormat="1" ht="11.25" x14ac:dyDescent="0.2">
      <c r="B1139" s="158"/>
      <c r="D1139" s="152" t="s">
        <v>157</v>
      </c>
      <c r="E1139" s="159" t="s">
        <v>1</v>
      </c>
      <c r="F1139" s="160" t="s">
        <v>1463</v>
      </c>
      <c r="H1139" s="161">
        <v>42.36</v>
      </c>
      <c r="I1139" s="162"/>
      <c r="L1139" s="158"/>
      <c r="M1139" s="163"/>
      <c r="T1139" s="164"/>
      <c r="AT1139" s="159" t="s">
        <v>157</v>
      </c>
      <c r="AU1139" s="159" t="s">
        <v>88</v>
      </c>
      <c r="AV1139" s="13" t="s">
        <v>88</v>
      </c>
      <c r="AW1139" s="13" t="s">
        <v>34</v>
      </c>
      <c r="AX1139" s="13" t="s">
        <v>78</v>
      </c>
      <c r="AY1139" s="159" t="s">
        <v>147</v>
      </c>
    </row>
    <row r="1140" spans="2:65" s="13" customFormat="1" ht="11.25" x14ac:dyDescent="0.2">
      <c r="B1140" s="158"/>
      <c r="D1140" s="152" t="s">
        <v>157</v>
      </c>
      <c r="E1140" s="159" t="s">
        <v>1</v>
      </c>
      <c r="F1140" s="160" t="s">
        <v>1464</v>
      </c>
      <c r="H1140" s="161">
        <v>5.48</v>
      </c>
      <c r="I1140" s="162"/>
      <c r="L1140" s="158"/>
      <c r="M1140" s="163"/>
      <c r="T1140" s="164"/>
      <c r="AT1140" s="159" t="s">
        <v>157</v>
      </c>
      <c r="AU1140" s="159" t="s">
        <v>88</v>
      </c>
      <c r="AV1140" s="13" t="s">
        <v>88</v>
      </c>
      <c r="AW1140" s="13" t="s">
        <v>34</v>
      </c>
      <c r="AX1140" s="13" t="s">
        <v>78</v>
      </c>
      <c r="AY1140" s="159" t="s">
        <v>147</v>
      </c>
    </row>
    <row r="1141" spans="2:65" s="14" customFormat="1" ht="11.25" x14ac:dyDescent="0.2">
      <c r="B1141" s="165"/>
      <c r="D1141" s="152" t="s">
        <v>157</v>
      </c>
      <c r="E1141" s="166" t="s">
        <v>1</v>
      </c>
      <c r="F1141" s="167" t="s">
        <v>160</v>
      </c>
      <c r="H1141" s="168">
        <v>208.53899999999996</v>
      </c>
      <c r="I1141" s="169"/>
      <c r="L1141" s="165"/>
      <c r="M1141" s="170"/>
      <c r="T1141" s="171"/>
      <c r="AT1141" s="166" t="s">
        <v>157</v>
      </c>
      <c r="AU1141" s="166" t="s">
        <v>88</v>
      </c>
      <c r="AV1141" s="14" t="s">
        <v>153</v>
      </c>
      <c r="AW1141" s="14" t="s">
        <v>34</v>
      </c>
      <c r="AX1141" s="14" t="s">
        <v>86</v>
      </c>
      <c r="AY1141" s="166" t="s">
        <v>147</v>
      </c>
    </row>
    <row r="1142" spans="2:65" s="1" customFormat="1" ht="24.2" customHeight="1" x14ac:dyDescent="0.2">
      <c r="B1142" s="32"/>
      <c r="C1142" s="133" t="s">
        <v>1470</v>
      </c>
      <c r="D1142" s="133" t="s">
        <v>149</v>
      </c>
      <c r="E1142" s="134" t="s">
        <v>1471</v>
      </c>
      <c r="F1142" s="135" t="s">
        <v>1472</v>
      </c>
      <c r="G1142" s="136" t="s">
        <v>152</v>
      </c>
      <c r="H1142" s="137">
        <v>208.53899999999999</v>
      </c>
      <c r="I1142" s="138"/>
      <c r="J1142" s="139">
        <f>ROUND(I1142*H1142,2)</f>
        <v>0</v>
      </c>
      <c r="K1142" s="140"/>
      <c r="L1142" s="32"/>
      <c r="M1142" s="141" t="s">
        <v>1</v>
      </c>
      <c r="N1142" s="142" t="s">
        <v>43</v>
      </c>
      <c r="P1142" s="143">
        <f>O1142*H1142</f>
        <v>0</v>
      </c>
      <c r="Q1142" s="143">
        <v>2.0000000000000001E-4</v>
      </c>
      <c r="R1142" s="143">
        <f>Q1142*H1142</f>
        <v>4.1707799999999996E-2</v>
      </c>
      <c r="S1142" s="143">
        <v>0</v>
      </c>
      <c r="T1142" s="144">
        <f>S1142*H1142</f>
        <v>0</v>
      </c>
      <c r="AR1142" s="145" t="s">
        <v>251</v>
      </c>
      <c r="AT1142" s="145" t="s">
        <v>149</v>
      </c>
      <c r="AU1142" s="145" t="s">
        <v>88</v>
      </c>
      <c r="AY1142" s="17" t="s">
        <v>147</v>
      </c>
      <c r="BE1142" s="146">
        <f>IF(N1142="základní",J1142,0)</f>
        <v>0</v>
      </c>
      <c r="BF1142" s="146">
        <f>IF(N1142="snížená",J1142,0)</f>
        <v>0</v>
      </c>
      <c r="BG1142" s="146">
        <f>IF(N1142="zákl. přenesená",J1142,0)</f>
        <v>0</v>
      </c>
      <c r="BH1142" s="146">
        <f>IF(N1142="sníž. přenesená",J1142,0)</f>
        <v>0</v>
      </c>
      <c r="BI1142" s="146">
        <f>IF(N1142="nulová",J1142,0)</f>
        <v>0</v>
      </c>
      <c r="BJ1142" s="17" t="s">
        <v>86</v>
      </c>
      <c r="BK1142" s="146">
        <f>ROUND(I1142*H1142,2)</f>
        <v>0</v>
      </c>
      <c r="BL1142" s="17" t="s">
        <v>251</v>
      </c>
      <c r="BM1142" s="145" t="s">
        <v>1473</v>
      </c>
    </row>
    <row r="1143" spans="2:65" s="1" customFormat="1" ht="11.25" x14ac:dyDescent="0.2">
      <c r="B1143" s="32"/>
      <c r="D1143" s="147" t="s">
        <v>155</v>
      </c>
      <c r="F1143" s="148" t="s">
        <v>1474</v>
      </c>
      <c r="I1143" s="149"/>
      <c r="L1143" s="32"/>
      <c r="M1143" s="150"/>
      <c r="T1143" s="56"/>
      <c r="AT1143" s="17" t="s">
        <v>155</v>
      </c>
      <c r="AU1143" s="17" t="s">
        <v>88</v>
      </c>
    </row>
    <row r="1144" spans="2:65" s="12" customFormat="1" ht="11.25" x14ac:dyDescent="0.2">
      <c r="B1144" s="151"/>
      <c r="D1144" s="152" t="s">
        <v>157</v>
      </c>
      <c r="E1144" s="153" t="s">
        <v>1</v>
      </c>
      <c r="F1144" s="154" t="s">
        <v>497</v>
      </c>
      <c r="H1144" s="153" t="s">
        <v>1</v>
      </c>
      <c r="I1144" s="155"/>
      <c r="L1144" s="151"/>
      <c r="M1144" s="156"/>
      <c r="T1144" s="157"/>
      <c r="AT1144" s="153" t="s">
        <v>157</v>
      </c>
      <c r="AU1144" s="153" t="s">
        <v>88</v>
      </c>
      <c r="AV1144" s="12" t="s">
        <v>86</v>
      </c>
      <c r="AW1144" s="12" t="s">
        <v>34</v>
      </c>
      <c r="AX1144" s="12" t="s">
        <v>78</v>
      </c>
      <c r="AY1144" s="153" t="s">
        <v>147</v>
      </c>
    </row>
    <row r="1145" spans="2:65" s="12" customFormat="1" ht="11.25" x14ac:dyDescent="0.2">
      <c r="B1145" s="151"/>
      <c r="D1145" s="152" t="s">
        <v>157</v>
      </c>
      <c r="E1145" s="153" t="s">
        <v>1</v>
      </c>
      <c r="F1145" s="154" t="s">
        <v>1453</v>
      </c>
      <c r="H1145" s="153" t="s">
        <v>1</v>
      </c>
      <c r="I1145" s="155"/>
      <c r="L1145" s="151"/>
      <c r="M1145" s="156"/>
      <c r="T1145" s="157"/>
      <c r="AT1145" s="153" t="s">
        <v>157</v>
      </c>
      <c r="AU1145" s="153" t="s">
        <v>88</v>
      </c>
      <c r="AV1145" s="12" t="s">
        <v>86</v>
      </c>
      <c r="AW1145" s="12" t="s">
        <v>34</v>
      </c>
      <c r="AX1145" s="12" t="s">
        <v>78</v>
      </c>
      <c r="AY1145" s="153" t="s">
        <v>147</v>
      </c>
    </row>
    <row r="1146" spans="2:65" s="13" customFormat="1" ht="11.25" x14ac:dyDescent="0.2">
      <c r="B1146" s="158"/>
      <c r="D1146" s="152" t="s">
        <v>157</v>
      </c>
      <c r="E1146" s="159" t="s">
        <v>1</v>
      </c>
      <c r="F1146" s="160" t="s">
        <v>1454</v>
      </c>
      <c r="H1146" s="161">
        <v>1.77</v>
      </c>
      <c r="I1146" s="162"/>
      <c r="L1146" s="158"/>
      <c r="M1146" s="163"/>
      <c r="T1146" s="164"/>
      <c r="AT1146" s="159" t="s">
        <v>157</v>
      </c>
      <c r="AU1146" s="159" t="s">
        <v>88</v>
      </c>
      <c r="AV1146" s="13" t="s">
        <v>88</v>
      </c>
      <c r="AW1146" s="13" t="s">
        <v>34</v>
      </c>
      <c r="AX1146" s="13" t="s">
        <v>78</v>
      </c>
      <c r="AY1146" s="159" t="s">
        <v>147</v>
      </c>
    </row>
    <row r="1147" spans="2:65" s="13" customFormat="1" ht="11.25" x14ac:dyDescent="0.2">
      <c r="B1147" s="158"/>
      <c r="D1147" s="152" t="s">
        <v>157</v>
      </c>
      <c r="E1147" s="159" t="s">
        <v>1</v>
      </c>
      <c r="F1147" s="160" t="s">
        <v>1455</v>
      </c>
      <c r="H1147" s="161">
        <v>5.98</v>
      </c>
      <c r="I1147" s="162"/>
      <c r="L1147" s="158"/>
      <c r="M1147" s="163"/>
      <c r="T1147" s="164"/>
      <c r="AT1147" s="159" t="s">
        <v>157</v>
      </c>
      <c r="AU1147" s="159" t="s">
        <v>88</v>
      </c>
      <c r="AV1147" s="13" t="s">
        <v>88</v>
      </c>
      <c r="AW1147" s="13" t="s">
        <v>34</v>
      </c>
      <c r="AX1147" s="13" t="s">
        <v>78</v>
      </c>
      <c r="AY1147" s="159" t="s">
        <v>147</v>
      </c>
    </row>
    <row r="1148" spans="2:65" s="12" customFormat="1" ht="11.25" x14ac:dyDescent="0.2">
      <c r="B1148" s="151"/>
      <c r="D1148" s="152" t="s">
        <v>157</v>
      </c>
      <c r="E1148" s="153" t="s">
        <v>1</v>
      </c>
      <c r="F1148" s="154" t="s">
        <v>434</v>
      </c>
      <c r="H1148" s="153" t="s">
        <v>1</v>
      </c>
      <c r="I1148" s="155"/>
      <c r="L1148" s="151"/>
      <c r="M1148" s="156"/>
      <c r="T1148" s="157"/>
      <c r="AT1148" s="153" t="s">
        <v>157</v>
      </c>
      <c r="AU1148" s="153" t="s">
        <v>88</v>
      </c>
      <c r="AV1148" s="12" t="s">
        <v>86</v>
      </c>
      <c r="AW1148" s="12" t="s">
        <v>34</v>
      </c>
      <c r="AX1148" s="12" t="s">
        <v>78</v>
      </c>
      <c r="AY1148" s="153" t="s">
        <v>147</v>
      </c>
    </row>
    <row r="1149" spans="2:65" s="13" customFormat="1" ht="11.25" x14ac:dyDescent="0.2">
      <c r="B1149" s="158"/>
      <c r="D1149" s="152" t="s">
        <v>157</v>
      </c>
      <c r="E1149" s="159" t="s">
        <v>1</v>
      </c>
      <c r="F1149" s="160" t="s">
        <v>1456</v>
      </c>
      <c r="H1149" s="161">
        <v>46.41</v>
      </c>
      <c r="I1149" s="162"/>
      <c r="L1149" s="158"/>
      <c r="M1149" s="163"/>
      <c r="T1149" s="164"/>
      <c r="AT1149" s="159" t="s">
        <v>157</v>
      </c>
      <c r="AU1149" s="159" t="s">
        <v>88</v>
      </c>
      <c r="AV1149" s="13" t="s">
        <v>88</v>
      </c>
      <c r="AW1149" s="13" t="s">
        <v>34</v>
      </c>
      <c r="AX1149" s="13" t="s">
        <v>78</v>
      </c>
      <c r="AY1149" s="159" t="s">
        <v>147</v>
      </c>
    </row>
    <row r="1150" spans="2:65" s="13" customFormat="1" ht="11.25" x14ac:dyDescent="0.2">
      <c r="B1150" s="158"/>
      <c r="D1150" s="152" t="s">
        <v>157</v>
      </c>
      <c r="E1150" s="159" t="s">
        <v>1</v>
      </c>
      <c r="F1150" s="160" t="s">
        <v>1457</v>
      </c>
      <c r="H1150" s="161">
        <v>5.48</v>
      </c>
      <c r="I1150" s="162"/>
      <c r="L1150" s="158"/>
      <c r="M1150" s="163"/>
      <c r="T1150" s="164"/>
      <c r="AT1150" s="159" t="s">
        <v>157</v>
      </c>
      <c r="AU1150" s="159" t="s">
        <v>88</v>
      </c>
      <c r="AV1150" s="13" t="s">
        <v>88</v>
      </c>
      <c r="AW1150" s="13" t="s">
        <v>34</v>
      </c>
      <c r="AX1150" s="13" t="s">
        <v>78</v>
      </c>
      <c r="AY1150" s="159" t="s">
        <v>147</v>
      </c>
    </row>
    <row r="1151" spans="2:65" s="13" customFormat="1" ht="11.25" x14ac:dyDescent="0.2">
      <c r="B1151" s="158"/>
      <c r="D1151" s="152" t="s">
        <v>157</v>
      </c>
      <c r="E1151" s="159" t="s">
        <v>1</v>
      </c>
      <c r="F1151" s="160" t="s">
        <v>1458</v>
      </c>
      <c r="H1151" s="161">
        <v>5.3789999999999996</v>
      </c>
      <c r="I1151" s="162"/>
      <c r="L1151" s="158"/>
      <c r="M1151" s="163"/>
      <c r="T1151" s="164"/>
      <c r="AT1151" s="159" t="s">
        <v>157</v>
      </c>
      <c r="AU1151" s="159" t="s">
        <v>88</v>
      </c>
      <c r="AV1151" s="13" t="s">
        <v>88</v>
      </c>
      <c r="AW1151" s="13" t="s">
        <v>34</v>
      </c>
      <c r="AX1151" s="13" t="s">
        <v>78</v>
      </c>
      <c r="AY1151" s="159" t="s">
        <v>147</v>
      </c>
    </row>
    <row r="1152" spans="2:65" s="12" customFormat="1" ht="11.25" x14ac:dyDescent="0.2">
      <c r="B1152" s="151"/>
      <c r="D1152" s="152" t="s">
        <v>157</v>
      </c>
      <c r="E1152" s="153" t="s">
        <v>1</v>
      </c>
      <c r="F1152" s="154" t="s">
        <v>437</v>
      </c>
      <c r="H1152" s="153" t="s">
        <v>1</v>
      </c>
      <c r="I1152" s="155"/>
      <c r="L1152" s="151"/>
      <c r="M1152" s="156"/>
      <c r="T1152" s="157"/>
      <c r="AT1152" s="153" t="s">
        <v>157</v>
      </c>
      <c r="AU1152" s="153" t="s">
        <v>88</v>
      </c>
      <c r="AV1152" s="12" t="s">
        <v>86</v>
      </c>
      <c r="AW1152" s="12" t="s">
        <v>34</v>
      </c>
      <c r="AX1152" s="12" t="s">
        <v>78</v>
      </c>
      <c r="AY1152" s="153" t="s">
        <v>147</v>
      </c>
    </row>
    <row r="1153" spans="2:65" s="13" customFormat="1" ht="11.25" x14ac:dyDescent="0.2">
      <c r="B1153" s="158"/>
      <c r="D1153" s="152" t="s">
        <v>157</v>
      </c>
      <c r="E1153" s="159" t="s">
        <v>1</v>
      </c>
      <c r="F1153" s="160" t="s">
        <v>1459</v>
      </c>
      <c r="H1153" s="161">
        <v>42.36</v>
      </c>
      <c r="I1153" s="162"/>
      <c r="L1153" s="158"/>
      <c r="M1153" s="163"/>
      <c r="T1153" s="164"/>
      <c r="AT1153" s="159" t="s">
        <v>157</v>
      </c>
      <c r="AU1153" s="159" t="s">
        <v>88</v>
      </c>
      <c r="AV1153" s="13" t="s">
        <v>88</v>
      </c>
      <c r="AW1153" s="13" t="s">
        <v>34</v>
      </c>
      <c r="AX1153" s="13" t="s">
        <v>78</v>
      </c>
      <c r="AY1153" s="159" t="s">
        <v>147</v>
      </c>
    </row>
    <row r="1154" spans="2:65" s="13" customFormat="1" ht="11.25" x14ac:dyDescent="0.2">
      <c r="B1154" s="158"/>
      <c r="D1154" s="152" t="s">
        <v>157</v>
      </c>
      <c r="E1154" s="159" t="s">
        <v>1</v>
      </c>
      <c r="F1154" s="160" t="s">
        <v>1460</v>
      </c>
      <c r="H1154" s="161">
        <v>5.48</v>
      </c>
      <c r="I1154" s="162"/>
      <c r="L1154" s="158"/>
      <c r="M1154" s="163"/>
      <c r="T1154" s="164"/>
      <c r="AT1154" s="159" t="s">
        <v>157</v>
      </c>
      <c r="AU1154" s="159" t="s">
        <v>88</v>
      </c>
      <c r="AV1154" s="13" t="s">
        <v>88</v>
      </c>
      <c r="AW1154" s="13" t="s">
        <v>34</v>
      </c>
      <c r="AX1154" s="13" t="s">
        <v>78</v>
      </c>
      <c r="AY1154" s="159" t="s">
        <v>147</v>
      </c>
    </row>
    <row r="1155" spans="2:65" s="12" customFormat="1" ht="11.25" x14ac:dyDescent="0.2">
      <c r="B1155" s="151"/>
      <c r="D1155" s="152" t="s">
        <v>157</v>
      </c>
      <c r="E1155" s="153" t="s">
        <v>1</v>
      </c>
      <c r="F1155" s="154" t="s">
        <v>438</v>
      </c>
      <c r="H1155" s="153" t="s">
        <v>1</v>
      </c>
      <c r="I1155" s="155"/>
      <c r="L1155" s="151"/>
      <c r="M1155" s="156"/>
      <c r="T1155" s="157"/>
      <c r="AT1155" s="153" t="s">
        <v>157</v>
      </c>
      <c r="AU1155" s="153" t="s">
        <v>88</v>
      </c>
      <c r="AV1155" s="12" t="s">
        <v>86</v>
      </c>
      <c r="AW1155" s="12" t="s">
        <v>34</v>
      </c>
      <c r="AX1155" s="12" t="s">
        <v>78</v>
      </c>
      <c r="AY1155" s="153" t="s">
        <v>147</v>
      </c>
    </row>
    <row r="1156" spans="2:65" s="13" customFormat="1" ht="11.25" x14ac:dyDescent="0.2">
      <c r="B1156" s="158"/>
      <c r="D1156" s="152" t="s">
        <v>157</v>
      </c>
      <c r="E1156" s="159" t="s">
        <v>1</v>
      </c>
      <c r="F1156" s="160" t="s">
        <v>1461</v>
      </c>
      <c r="H1156" s="161">
        <v>42.36</v>
      </c>
      <c r="I1156" s="162"/>
      <c r="L1156" s="158"/>
      <c r="M1156" s="163"/>
      <c r="T1156" s="164"/>
      <c r="AT1156" s="159" t="s">
        <v>157</v>
      </c>
      <c r="AU1156" s="159" t="s">
        <v>88</v>
      </c>
      <c r="AV1156" s="13" t="s">
        <v>88</v>
      </c>
      <c r="AW1156" s="13" t="s">
        <v>34</v>
      </c>
      <c r="AX1156" s="13" t="s">
        <v>78</v>
      </c>
      <c r="AY1156" s="159" t="s">
        <v>147</v>
      </c>
    </row>
    <row r="1157" spans="2:65" s="13" customFormat="1" ht="11.25" x14ac:dyDescent="0.2">
      <c r="B1157" s="158"/>
      <c r="D1157" s="152" t="s">
        <v>157</v>
      </c>
      <c r="E1157" s="159" t="s">
        <v>1</v>
      </c>
      <c r="F1157" s="160" t="s">
        <v>1462</v>
      </c>
      <c r="H1157" s="161">
        <v>5.48</v>
      </c>
      <c r="I1157" s="162"/>
      <c r="L1157" s="158"/>
      <c r="M1157" s="163"/>
      <c r="T1157" s="164"/>
      <c r="AT1157" s="159" t="s">
        <v>157</v>
      </c>
      <c r="AU1157" s="159" t="s">
        <v>88</v>
      </c>
      <c r="AV1157" s="13" t="s">
        <v>88</v>
      </c>
      <c r="AW1157" s="13" t="s">
        <v>34</v>
      </c>
      <c r="AX1157" s="13" t="s">
        <v>78</v>
      </c>
      <c r="AY1157" s="159" t="s">
        <v>147</v>
      </c>
    </row>
    <row r="1158" spans="2:65" s="12" customFormat="1" ht="11.25" x14ac:dyDescent="0.2">
      <c r="B1158" s="151"/>
      <c r="D1158" s="152" t="s">
        <v>157</v>
      </c>
      <c r="E1158" s="153" t="s">
        <v>1</v>
      </c>
      <c r="F1158" s="154" t="s">
        <v>439</v>
      </c>
      <c r="H1158" s="153" t="s">
        <v>1</v>
      </c>
      <c r="I1158" s="155"/>
      <c r="L1158" s="151"/>
      <c r="M1158" s="156"/>
      <c r="T1158" s="157"/>
      <c r="AT1158" s="153" t="s">
        <v>157</v>
      </c>
      <c r="AU1158" s="153" t="s">
        <v>88</v>
      </c>
      <c r="AV1158" s="12" t="s">
        <v>86</v>
      </c>
      <c r="AW1158" s="12" t="s">
        <v>34</v>
      </c>
      <c r="AX1158" s="12" t="s">
        <v>78</v>
      </c>
      <c r="AY1158" s="153" t="s">
        <v>147</v>
      </c>
    </row>
    <row r="1159" spans="2:65" s="13" customFormat="1" ht="11.25" x14ac:dyDescent="0.2">
      <c r="B1159" s="158"/>
      <c r="D1159" s="152" t="s">
        <v>157</v>
      </c>
      <c r="E1159" s="159" t="s">
        <v>1</v>
      </c>
      <c r="F1159" s="160" t="s">
        <v>1463</v>
      </c>
      <c r="H1159" s="161">
        <v>42.36</v>
      </c>
      <c r="I1159" s="162"/>
      <c r="L1159" s="158"/>
      <c r="M1159" s="163"/>
      <c r="T1159" s="164"/>
      <c r="AT1159" s="159" t="s">
        <v>157</v>
      </c>
      <c r="AU1159" s="159" t="s">
        <v>88</v>
      </c>
      <c r="AV1159" s="13" t="s">
        <v>88</v>
      </c>
      <c r="AW1159" s="13" t="s">
        <v>34</v>
      </c>
      <c r="AX1159" s="13" t="s">
        <v>78</v>
      </c>
      <c r="AY1159" s="159" t="s">
        <v>147</v>
      </c>
    </row>
    <row r="1160" spans="2:65" s="13" customFormat="1" ht="11.25" x14ac:dyDescent="0.2">
      <c r="B1160" s="158"/>
      <c r="D1160" s="152" t="s">
        <v>157</v>
      </c>
      <c r="E1160" s="159" t="s">
        <v>1</v>
      </c>
      <c r="F1160" s="160" t="s">
        <v>1464</v>
      </c>
      <c r="H1160" s="161">
        <v>5.48</v>
      </c>
      <c r="I1160" s="162"/>
      <c r="L1160" s="158"/>
      <c r="M1160" s="163"/>
      <c r="T1160" s="164"/>
      <c r="AT1160" s="159" t="s">
        <v>157</v>
      </c>
      <c r="AU1160" s="159" t="s">
        <v>88</v>
      </c>
      <c r="AV1160" s="13" t="s">
        <v>88</v>
      </c>
      <c r="AW1160" s="13" t="s">
        <v>34</v>
      </c>
      <c r="AX1160" s="13" t="s">
        <v>78</v>
      </c>
      <c r="AY1160" s="159" t="s">
        <v>147</v>
      </c>
    </row>
    <row r="1161" spans="2:65" s="14" customFormat="1" ht="11.25" x14ac:dyDescent="0.2">
      <c r="B1161" s="165"/>
      <c r="D1161" s="152" t="s">
        <v>157</v>
      </c>
      <c r="E1161" s="166" t="s">
        <v>1</v>
      </c>
      <c r="F1161" s="167" t="s">
        <v>160</v>
      </c>
      <c r="H1161" s="168">
        <v>208.53899999999996</v>
      </c>
      <c r="I1161" s="169"/>
      <c r="L1161" s="165"/>
      <c r="M1161" s="170"/>
      <c r="T1161" s="171"/>
      <c r="AT1161" s="166" t="s">
        <v>157</v>
      </c>
      <c r="AU1161" s="166" t="s">
        <v>88</v>
      </c>
      <c r="AV1161" s="14" t="s">
        <v>153</v>
      </c>
      <c r="AW1161" s="14" t="s">
        <v>34</v>
      </c>
      <c r="AX1161" s="14" t="s">
        <v>86</v>
      </c>
      <c r="AY1161" s="166" t="s">
        <v>147</v>
      </c>
    </row>
    <row r="1162" spans="2:65" s="1" customFormat="1" ht="33" customHeight="1" x14ac:dyDescent="0.2">
      <c r="B1162" s="32"/>
      <c r="C1162" s="133" t="s">
        <v>1475</v>
      </c>
      <c r="D1162" s="133" t="s">
        <v>149</v>
      </c>
      <c r="E1162" s="134" t="s">
        <v>1476</v>
      </c>
      <c r="F1162" s="135" t="s">
        <v>1477</v>
      </c>
      <c r="G1162" s="136" t="s">
        <v>152</v>
      </c>
      <c r="H1162" s="137">
        <v>208.53899999999999</v>
      </c>
      <c r="I1162" s="138"/>
      <c r="J1162" s="139">
        <f>ROUND(I1162*H1162,2)</f>
        <v>0</v>
      </c>
      <c r="K1162" s="140"/>
      <c r="L1162" s="32"/>
      <c r="M1162" s="141" t="s">
        <v>1</v>
      </c>
      <c r="N1162" s="142" t="s">
        <v>43</v>
      </c>
      <c r="P1162" s="143">
        <f>O1162*H1162</f>
        <v>0</v>
      </c>
      <c r="Q1162" s="143">
        <v>7.5799999999999999E-3</v>
      </c>
      <c r="R1162" s="143">
        <f>Q1162*H1162</f>
        <v>1.5807256199999999</v>
      </c>
      <c r="S1162" s="143">
        <v>0</v>
      </c>
      <c r="T1162" s="144">
        <f>S1162*H1162</f>
        <v>0</v>
      </c>
      <c r="AR1162" s="145" t="s">
        <v>251</v>
      </c>
      <c r="AT1162" s="145" t="s">
        <v>149</v>
      </c>
      <c r="AU1162" s="145" t="s">
        <v>88</v>
      </c>
      <c r="AY1162" s="17" t="s">
        <v>147</v>
      </c>
      <c r="BE1162" s="146">
        <f>IF(N1162="základní",J1162,0)</f>
        <v>0</v>
      </c>
      <c r="BF1162" s="146">
        <f>IF(N1162="snížená",J1162,0)</f>
        <v>0</v>
      </c>
      <c r="BG1162" s="146">
        <f>IF(N1162="zákl. přenesená",J1162,0)</f>
        <v>0</v>
      </c>
      <c r="BH1162" s="146">
        <f>IF(N1162="sníž. přenesená",J1162,0)</f>
        <v>0</v>
      </c>
      <c r="BI1162" s="146">
        <f>IF(N1162="nulová",J1162,0)</f>
        <v>0</v>
      </c>
      <c r="BJ1162" s="17" t="s">
        <v>86</v>
      </c>
      <c r="BK1162" s="146">
        <f>ROUND(I1162*H1162,2)</f>
        <v>0</v>
      </c>
      <c r="BL1162" s="17" t="s">
        <v>251</v>
      </c>
      <c r="BM1162" s="145" t="s">
        <v>1478</v>
      </c>
    </row>
    <row r="1163" spans="2:65" s="1" customFormat="1" ht="11.25" x14ac:dyDescent="0.2">
      <c r="B1163" s="32"/>
      <c r="D1163" s="147" t="s">
        <v>155</v>
      </c>
      <c r="F1163" s="148" t="s">
        <v>1479</v>
      </c>
      <c r="I1163" s="149"/>
      <c r="L1163" s="32"/>
      <c r="M1163" s="150"/>
      <c r="T1163" s="56"/>
      <c r="AT1163" s="17" t="s">
        <v>155</v>
      </c>
      <c r="AU1163" s="17" t="s">
        <v>88</v>
      </c>
    </row>
    <row r="1164" spans="2:65" s="12" customFormat="1" ht="11.25" x14ac:dyDescent="0.2">
      <c r="B1164" s="151"/>
      <c r="D1164" s="152" t="s">
        <v>157</v>
      </c>
      <c r="E1164" s="153" t="s">
        <v>1</v>
      </c>
      <c r="F1164" s="154" t="s">
        <v>497</v>
      </c>
      <c r="H1164" s="153" t="s">
        <v>1</v>
      </c>
      <c r="I1164" s="155"/>
      <c r="L1164" s="151"/>
      <c r="M1164" s="156"/>
      <c r="T1164" s="157"/>
      <c r="AT1164" s="153" t="s">
        <v>157</v>
      </c>
      <c r="AU1164" s="153" t="s">
        <v>88</v>
      </c>
      <c r="AV1164" s="12" t="s">
        <v>86</v>
      </c>
      <c r="AW1164" s="12" t="s">
        <v>34</v>
      </c>
      <c r="AX1164" s="12" t="s">
        <v>78</v>
      </c>
      <c r="AY1164" s="153" t="s">
        <v>147</v>
      </c>
    </row>
    <row r="1165" spans="2:65" s="12" customFormat="1" ht="11.25" x14ac:dyDescent="0.2">
      <c r="B1165" s="151"/>
      <c r="D1165" s="152" t="s">
        <v>157</v>
      </c>
      <c r="E1165" s="153" t="s">
        <v>1</v>
      </c>
      <c r="F1165" s="154" t="s">
        <v>1453</v>
      </c>
      <c r="H1165" s="153" t="s">
        <v>1</v>
      </c>
      <c r="I1165" s="155"/>
      <c r="L1165" s="151"/>
      <c r="M1165" s="156"/>
      <c r="T1165" s="157"/>
      <c r="AT1165" s="153" t="s">
        <v>157</v>
      </c>
      <c r="AU1165" s="153" t="s">
        <v>88</v>
      </c>
      <c r="AV1165" s="12" t="s">
        <v>86</v>
      </c>
      <c r="AW1165" s="12" t="s">
        <v>34</v>
      </c>
      <c r="AX1165" s="12" t="s">
        <v>78</v>
      </c>
      <c r="AY1165" s="153" t="s">
        <v>147</v>
      </c>
    </row>
    <row r="1166" spans="2:65" s="13" customFormat="1" ht="11.25" x14ac:dyDescent="0.2">
      <c r="B1166" s="158"/>
      <c r="D1166" s="152" t="s">
        <v>157</v>
      </c>
      <c r="E1166" s="159" t="s">
        <v>1</v>
      </c>
      <c r="F1166" s="160" t="s">
        <v>1454</v>
      </c>
      <c r="H1166" s="161">
        <v>1.77</v>
      </c>
      <c r="I1166" s="162"/>
      <c r="L1166" s="158"/>
      <c r="M1166" s="163"/>
      <c r="T1166" s="164"/>
      <c r="AT1166" s="159" t="s">
        <v>157</v>
      </c>
      <c r="AU1166" s="159" t="s">
        <v>88</v>
      </c>
      <c r="AV1166" s="13" t="s">
        <v>88</v>
      </c>
      <c r="AW1166" s="13" t="s">
        <v>34</v>
      </c>
      <c r="AX1166" s="13" t="s">
        <v>78</v>
      </c>
      <c r="AY1166" s="159" t="s">
        <v>147</v>
      </c>
    </row>
    <row r="1167" spans="2:65" s="13" customFormat="1" ht="11.25" x14ac:dyDescent="0.2">
      <c r="B1167" s="158"/>
      <c r="D1167" s="152" t="s">
        <v>157</v>
      </c>
      <c r="E1167" s="159" t="s">
        <v>1</v>
      </c>
      <c r="F1167" s="160" t="s">
        <v>1455</v>
      </c>
      <c r="H1167" s="161">
        <v>5.98</v>
      </c>
      <c r="I1167" s="162"/>
      <c r="L1167" s="158"/>
      <c r="M1167" s="163"/>
      <c r="T1167" s="164"/>
      <c r="AT1167" s="159" t="s">
        <v>157</v>
      </c>
      <c r="AU1167" s="159" t="s">
        <v>88</v>
      </c>
      <c r="AV1167" s="13" t="s">
        <v>88</v>
      </c>
      <c r="AW1167" s="13" t="s">
        <v>34</v>
      </c>
      <c r="AX1167" s="13" t="s">
        <v>78</v>
      </c>
      <c r="AY1167" s="159" t="s">
        <v>147</v>
      </c>
    </row>
    <row r="1168" spans="2:65" s="12" customFormat="1" ht="11.25" x14ac:dyDescent="0.2">
      <c r="B1168" s="151"/>
      <c r="D1168" s="152" t="s">
        <v>157</v>
      </c>
      <c r="E1168" s="153" t="s">
        <v>1</v>
      </c>
      <c r="F1168" s="154" t="s">
        <v>434</v>
      </c>
      <c r="H1168" s="153" t="s">
        <v>1</v>
      </c>
      <c r="I1168" s="155"/>
      <c r="L1168" s="151"/>
      <c r="M1168" s="156"/>
      <c r="T1168" s="157"/>
      <c r="AT1168" s="153" t="s">
        <v>157</v>
      </c>
      <c r="AU1168" s="153" t="s">
        <v>88</v>
      </c>
      <c r="AV1168" s="12" t="s">
        <v>86</v>
      </c>
      <c r="AW1168" s="12" t="s">
        <v>34</v>
      </c>
      <c r="AX1168" s="12" t="s">
        <v>78</v>
      </c>
      <c r="AY1168" s="153" t="s">
        <v>147</v>
      </c>
    </row>
    <row r="1169" spans="2:65" s="13" customFormat="1" ht="11.25" x14ac:dyDescent="0.2">
      <c r="B1169" s="158"/>
      <c r="D1169" s="152" t="s">
        <v>157</v>
      </c>
      <c r="E1169" s="159" t="s">
        <v>1</v>
      </c>
      <c r="F1169" s="160" t="s">
        <v>1456</v>
      </c>
      <c r="H1169" s="161">
        <v>46.41</v>
      </c>
      <c r="I1169" s="162"/>
      <c r="L1169" s="158"/>
      <c r="M1169" s="163"/>
      <c r="T1169" s="164"/>
      <c r="AT1169" s="159" t="s">
        <v>157</v>
      </c>
      <c r="AU1169" s="159" t="s">
        <v>88</v>
      </c>
      <c r="AV1169" s="13" t="s">
        <v>88</v>
      </c>
      <c r="AW1169" s="13" t="s">
        <v>34</v>
      </c>
      <c r="AX1169" s="13" t="s">
        <v>78</v>
      </c>
      <c r="AY1169" s="159" t="s">
        <v>147</v>
      </c>
    </row>
    <row r="1170" spans="2:65" s="13" customFormat="1" ht="11.25" x14ac:dyDescent="0.2">
      <c r="B1170" s="158"/>
      <c r="D1170" s="152" t="s">
        <v>157</v>
      </c>
      <c r="E1170" s="159" t="s">
        <v>1</v>
      </c>
      <c r="F1170" s="160" t="s">
        <v>1457</v>
      </c>
      <c r="H1170" s="161">
        <v>5.48</v>
      </c>
      <c r="I1170" s="162"/>
      <c r="L1170" s="158"/>
      <c r="M1170" s="163"/>
      <c r="T1170" s="164"/>
      <c r="AT1170" s="159" t="s">
        <v>157</v>
      </c>
      <c r="AU1170" s="159" t="s">
        <v>88</v>
      </c>
      <c r="AV1170" s="13" t="s">
        <v>88</v>
      </c>
      <c r="AW1170" s="13" t="s">
        <v>34</v>
      </c>
      <c r="AX1170" s="13" t="s">
        <v>78</v>
      </c>
      <c r="AY1170" s="159" t="s">
        <v>147</v>
      </c>
    </row>
    <row r="1171" spans="2:65" s="13" customFormat="1" ht="11.25" x14ac:dyDescent="0.2">
      <c r="B1171" s="158"/>
      <c r="D1171" s="152" t="s">
        <v>157</v>
      </c>
      <c r="E1171" s="159" t="s">
        <v>1</v>
      </c>
      <c r="F1171" s="160" t="s">
        <v>1458</v>
      </c>
      <c r="H1171" s="161">
        <v>5.3789999999999996</v>
      </c>
      <c r="I1171" s="162"/>
      <c r="L1171" s="158"/>
      <c r="M1171" s="163"/>
      <c r="T1171" s="164"/>
      <c r="AT1171" s="159" t="s">
        <v>157</v>
      </c>
      <c r="AU1171" s="159" t="s">
        <v>88</v>
      </c>
      <c r="AV1171" s="13" t="s">
        <v>88</v>
      </c>
      <c r="AW1171" s="13" t="s">
        <v>34</v>
      </c>
      <c r="AX1171" s="13" t="s">
        <v>78</v>
      </c>
      <c r="AY1171" s="159" t="s">
        <v>147</v>
      </c>
    </row>
    <row r="1172" spans="2:65" s="12" customFormat="1" ht="11.25" x14ac:dyDescent="0.2">
      <c r="B1172" s="151"/>
      <c r="D1172" s="152" t="s">
        <v>157</v>
      </c>
      <c r="E1172" s="153" t="s">
        <v>1</v>
      </c>
      <c r="F1172" s="154" t="s">
        <v>437</v>
      </c>
      <c r="H1172" s="153" t="s">
        <v>1</v>
      </c>
      <c r="I1172" s="155"/>
      <c r="L1172" s="151"/>
      <c r="M1172" s="156"/>
      <c r="T1172" s="157"/>
      <c r="AT1172" s="153" t="s">
        <v>157</v>
      </c>
      <c r="AU1172" s="153" t="s">
        <v>88</v>
      </c>
      <c r="AV1172" s="12" t="s">
        <v>86</v>
      </c>
      <c r="AW1172" s="12" t="s">
        <v>34</v>
      </c>
      <c r="AX1172" s="12" t="s">
        <v>78</v>
      </c>
      <c r="AY1172" s="153" t="s">
        <v>147</v>
      </c>
    </row>
    <row r="1173" spans="2:65" s="13" customFormat="1" ht="11.25" x14ac:dyDescent="0.2">
      <c r="B1173" s="158"/>
      <c r="D1173" s="152" t="s">
        <v>157</v>
      </c>
      <c r="E1173" s="159" t="s">
        <v>1</v>
      </c>
      <c r="F1173" s="160" t="s">
        <v>1459</v>
      </c>
      <c r="H1173" s="161">
        <v>42.36</v>
      </c>
      <c r="I1173" s="162"/>
      <c r="L1173" s="158"/>
      <c r="M1173" s="163"/>
      <c r="T1173" s="164"/>
      <c r="AT1173" s="159" t="s">
        <v>157</v>
      </c>
      <c r="AU1173" s="159" t="s">
        <v>88</v>
      </c>
      <c r="AV1173" s="13" t="s">
        <v>88</v>
      </c>
      <c r="AW1173" s="13" t="s">
        <v>34</v>
      </c>
      <c r="AX1173" s="13" t="s">
        <v>78</v>
      </c>
      <c r="AY1173" s="159" t="s">
        <v>147</v>
      </c>
    </row>
    <row r="1174" spans="2:65" s="13" customFormat="1" ht="11.25" x14ac:dyDescent="0.2">
      <c r="B1174" s="158"/>
      <c r="D1174" s="152" t="s">
        <v>157</v>
      </c>
      <c r="E1174" s="159" t="s">
        <v>1</v>
      </c>
      <c r="F1174" s="160" t="s">
        <v>1460</v>
      </c>
      <c r="H1174" s="161">
        <v>5.48</v>
      </c>
      <c r="I1174" s="162"/>
      <c r="L1174" s="158"/>
      <c r="M1174" s="163"/>
      <c r="T1174" s="164"/>
      <c r="AT1174" s="159" t="s">
        <v>157</v>
      </c>
      <c r="AU1174" s="159" t="s">
        <v>88</v>
      </c>
      <c r="AV1174" s="13" t="s">
        <v>88</v>
      </c>
      <c r="AW1174" s="13" t="s">
        <v>34</v>
      </c>
      <c r="AX1174" s="13" t="s">
        <v>78</v>
      </c>
      <c r="AY1174" s="159" t="s">
        <v>147</v>
      </c>
    </row>
    <row r="1175" spans="2:65" s="12" customFormat="1" ht="11.25" x14ac:dyDescent="0.2">
      <c r="B1175" s="151"/>
      <c r="D1175" s="152" t="s">
        <v>157</v>
      </c>
      <c r="E1175" s="153" t="s">
        <v>1</v>
      </c>
      <c r="F1175" s="154" t="s">
        <v>438</v>
      </c>
      <c r="H1175" s="153" t="s">
        <v>1</v>
      </c>
      <c r="I1175" s="155"/>
      <c r="L1175" s="151"/>
      <c r="M1175" s="156"/>
      <c r="T1175" s="157"/>
      <c r="AT1175" s="153" t="s">
        <v>157</v>
      </c>
      <c r="AU1175" s="153" t="s">
        <v>88</v>
      </c>
      <c r="AV1175" s="12" t="s">
        <v>86</v>
      </c>
      <c r="AW1175" s="12" t="s">
        <v>34</v>
      </c>
      <c r="AX1175" s="12" t="s">
        <v>78</v>
      </c>
      <c r="AY1175" s="153" t="s">
        <v>147</v>
      </c>
    </row>
    <row r="1176" spans="2:65" s="13" customFormat="1" ht="11.25" x14ac:dyDescent="0.2">
      <c r="B1176" s="158"/>
      <c r="D1176" s="152" t="s">
        <v>157</v>
      </c>
      <c r="E1176" s="159" t="s">
        <v>1</v>
      </c>
      <c r="F1176" s="160" t="s">
        <v>1461</v>
      </c>
      <c r="H1176" s="161">
        <v>42.36</v>
      </c>
      <c r="I1176" s="162"/>
      <c r="L1176" s="158"/>
      <c r="M1176" s="163"/>
      <c r="T1176" s="164"/>
      <c r="AT1176" s="159" t="s">
        <v>157</v>
      </c>
      <c r="AU1176" s="159" t="s">
        <v>88</v>
      </c>
      <c r="AV1176" s="13" t="s">
        <v>88</v>
      </c>
      <c r="AW1176" s="13" t="s">
        <v>34</v>
      </c>
      <c r="AX1176" s="13" t="s">
        <v>78</v>
      </c>
      <c r="AY1176" s="159" t="s">
        <v>147</v>
      </c>
    </row>
    <row r="1177" spans="2:65" s="13" customFormat="1" ht="11.25" x14ac:dyDescent="0.2">
      <c r="B1177" s="158"/>
      <c r="D1177" s="152" t="s">
        <v>157</v>
      </c>
      <c r="E1177" s="159" t="s">
        <v>1</v>
      </c>
      <c r="F1177" s="160" t="s">
        <v>1462</v>
      </c>
      <c r="H1177" s="161">
        <v>5.48</v>
      </c>
      <c r="I1177" s="162"/>
      <c r="L1177" s="158"/>
      <c r="M1177" s="163"/>
      <c r="T1177" s="164"/>
      <c r="AT1177" s="159" t="s">
        <v>157</v>
      </c>
      <c r="AU1177" s="159" t="s">
        <v>88</v>
      </c>
      <c r="AV1177" s="13" t="s">
        <v>88</v>
      </c>
      <c r="AW1177" s="13" t="s">
        <v>34</v>
      </c>
      <c r="AX1177" s="13" t="s">
        <v>78</v>
      </c>
      <c r="AY1177" s="159" t="s">
        <v>147</v>
      </c>
    </row>
    <row r="1178" spans="2:65" s="12" customFormat="1" ht="11.25" x14ac:dyDescent="0.2">
      <c r="B1178" s="151"/>
      <c r="D1178" s="152" t="s">
        <v>157</v>
      </c>
      <c r="E1178" s="153" t="s">
        <v>1</v>
      </c>
      <c r="F1178" s="154" t="s">
        <v>439</v>
      </c>
      <c r="H1178" s="153" t="s">
        <v>1</v>
      </c>
      <c r="I1178" s="155"/>
      <c r="L1178" s="151"/>
      <c r="M1178" s="156"/>
      <c r="T1178" s="157"/>
      <c r="AT1178" s="153" t="s">
        <v>157</v>
      </c>
      <c r="AU1178" s="153" t="s">
        <v>88</v>
      </c>
      <c r="AV1178" s="12" t="s">
        <v>86</v>
      </c>
      <c r="AW1178" s="12" t="s">
        <v>34</v>
      </c>
      <c r="AX1178" s="12" t="s">
        <v>78</v>
      </c>
      <c r="AY1178" s="153" t="s">
        <v>147</v>
      </c>
    </row>
    <row r="1179" spans="2:65" s="13" customFormat="1" ht="11.25" x14ac:dyDescent="0.2">
      <c r="B1179" s="158"/>
      <c r="D1179" s="152" t="s">
        <v>157</v>
      </c>
      <c r="E1179" s="159" t="s">
        <v>1</v>
      </c>
      <c r="F1179" s="160" t="s">
        <v>1463</v>
      </c>
      <c r="H1179" s="161">
        <v>42.36</v>
      </c>
      <c r="I1179" s="162"/>
      <c r="L1179" s="158"/>
      <c r="M1179" s="163"/>
      <c r="T1179" s="164"/>
      <c r="AT1179" s="159" t="s">
        <v>157</v>
      </c>
      <c r="AU1179" s="159" t="s">
        <v>88</v>
      </c>
      <c r="AV1179" s="13" t="s">
        <v>88</v>
      </c>
      <c r="AW1179" s="13" t="s">
        <v>34</v>
      </c>
      <c r="AX1179" s="13" t="s">
        <v>78</v>
      </c>
      <c r="AY1179" s="159" t="s">
        <v>147</v>
      </c>
    </row>
    <row r="1180" spans="2:65" s="13" customFormat="1" ht="11.25" x14ac:dyDescent="0.2">
      <c r="B1180" s="158"/>
      <c r="D1180" s="152" t="s">
        <v>157</v>
      </c>
      <c r="E1180" s="159" t="s">
        <v>1</v>
      </c>
      <c r="F1180" s="160" t="s">
        <v>1464</v>
      </c>
      <c r="H1180" s="161">
        <v>5.48</v>
      </c>
      <c r="I1180" s="162"/>
      <c r="L1180" s="158"/>
      <c r="M1180" s="163"/>
      <c r="T1180" s="164"/>
      <c r="AT1180" s="159" t="s">
        <v>157</v>
      </c>
      <c r="AU1180" s="159" t="s">
        <v>88</v>
      </c>
      <c r="AV1180" s="13" t="s">
        <v>88</v>
      </c>
      <c r="AW1180" s="13" t="s">
        <v>34</v>
      </c>
      <c r="AX1180" s="13" t="s">
        <v>78</v>
      </c>
      <c r="AY1180" s="159" t="s">
        <v>147</v>
      </c>
    </row>
    <row r="1181" spans="2:65" s="14" customFormat="1" ht="11.25" x14ac:dyDescent="0.2">
      <c r="B1181" s="165"/>
      <c r="D1181" s="152" t="s">
        <v>157</v>
      </c>
      <c r="E1181" s="166" t="s">
        <v>1</v>
      </c>
      <c r="F1181" s="167" t="s">
        <v>160</v>
      </c>
      <c r="H1181" s="168">
        <v>208.53899999999996</v>
      </c>
      <c r="I1181" s="169"/>
      <c r="L1181" s="165"/>
      <c r="M1181" s="170"/>
      <c r="T1181" s="171"/>
      <c r="AT1181" s="166" t="s">
        <v>157</v>
      </c>
      <c r="AU1181" s="166" t="s">
        <v>88</v>
      </c>
      <c r="AV1181" s="14" t="s">
        <v>153</v>
      </c>
      <c r="AW1181" s="14" t="s">
        <v>34</v>
      </c>
      <c r="AX1181" s="14" t="s">
        <v>86</v>
      </c>
      <c r="AY1181" s="166" t="s">
        <v>147</v>
      </c>
    </row>
    <row r="1182" spans="2:65" s="1" customFormat="1" ht="24.2" customHeight="1" x14ac:dyDescent="0.2">
      <c r="B1182" s="32"/>
      <c r="C1182" s="133" t="s">
        <v>1480</v>
      </c>
      <c r="D1182" s="133" t="s">
        <v>149</v>
      </c>
      <c r="E1182" s="134" t="s">
        <v>1481</v>
      </c>
      <c r="F1182" s="135" t="s">
        <v>1482</v>
      </c>
      <c r="G1182" s="136" t="s">
        <v>152</v>
      </c>
      <c r="H1182" s="137">
        <v>210.31200000000001</v>
      </c>
      <c r="I1182" s="138"/>
      <c r="J1182" s="139">
        <f>ROUND(I1182*H1182,2)</f>
        <v>0</v>
      </c>
      <c r="K1182" s="140"/>
      <c r="L1182" s="32"/>
      <c r="M1182" s="141" t="s">
        <v>1</v>
      </c>
      <c r="N1182" s="142" t="s">
        <v>43</v>
      </c>
      <c r="P1182" s="143">
        <f>O1182*H1182</f>
        <v>0</v>
      </c>
      <c r="Q1182" s="143">
        <v>0</v>
      </c>
      <c r="R1182" s="143">
        <f>Q1182*H1182</f>
        <v>0</v>
      </c>
      <c r="S1182" s="143">
        <v>2.5000000000000001E-3</v>
      </c>
      <c r="T1182" s="144">
        <f>S1182*H1182</f>
        <v>0.52578000000000003</v>
      </c>
      <c r="AR1182" s="145" t="s">
        <v>251</v>
      </c>
      <c r="AT1182" s="145" t="s">
        <v>149</v>
      </c>
      <c r="AU1182" s="145" t="s">
        <v>88</v>
      </c>
      <c r="AY1182" s="17" t="s">
        <v>147</v>
      </c>
      <c r="BE1182" s="146">
        <f>IF(N1182="základní",J1182,0)</f>
        <v>0</v>
      </c>
      <c r="BF1182" s="146">
        <f>IF(N1182="snížená",J1182,0)</f>
        <v>0</v>
      </c>
      <c r="BG1182" s="146">
        <f>IF(N1182="zákl. přenesená",J1182,0)</f>
        <v>0</v>
      </c>
      <c r="BH1182" s="146">
        <f>IF(N1182="sníž. přenesená",J1182,0)</f>
        <v>0</v>
      </c>
      <c r="BI1182" s="146">
        <f>IF(N1182="nulová",J1182,0)</f>
        <v>0</v>
      </c>
      <c r="BJ1182" s="17" t="s">
        <v>86</v>
      </c>
      <c r="BK1182" s="146">
        <f>ROUND(I1182*H1182,2)</f>
        <v>0</v>
      </c>
      <c r="BL1182" s="17" t="s">
        <v>251</v>
      </c>
      <c r="BM1182" s="145" t="s">
        <v>1483</v>
      </c>
    </row>
    <row r="1183" spans="2:65" s="1" customFormat="1" ht="11.25" x14ac:dyDescent="0.2">
      <c r="B1183" s="32"/>
      <c r="D1183" s="147" t="s">
        <v>155</v>
      </c>
      <c r="F1183" s="148" t="s">
        <v>1484</v>
      </c>
      <c r="I1183" s="149"/>
      <c r="L1183" s="32"/>
      <c r="M1183" s="150"/>
      <c r="T1183" s="56"/>
      <c r="AT1183" s="17" t="s">
        <v>155</v>
      </c>
      <c r="AU1183" s="17" t="s">
        <v>88</v>
      </c>
    </row>
    <row r="1184" spans="2:65" s="12" customFormat="1" ht="11.25" x14ac:dyDescent="0.2">
      <c r="B1184" s="151"/>
      <c r="D1184" s="152" t="s">
        <v>157</v>
      </c>
      <c r="E1184" s="153" t="s">
        <v>1</v>
      </c>
      <c r="F1184" s="154" t="s">
        <v>432</v>
      </c>
      <c r="H1184" s="153" t="s">
        <v>1</v>
      </c>
      <c r="I1184" s="155"/>
      <c r="L1184" s="151"/>
      <c r="M1184" s="156"/>
      <c r="T1184" s="157"/>
      <c r="AT1184" s="153" t="s">
        <v>157</v>
      </c>
      <c r="AU1184" s="153" t="s">
        <v>88</v>
      </c>
      <c r="AV1184" s="12" t="s">
        <v>86</v>
      </c>
      <c r="AW1184" s="12" t="s">
        <v>34</v>
      </c>
      <c r="AX1184" s="12" t="s">
        <v>78</v>
      </c>
      <c r="AY1184" s="153" t="s">
        <v>147</v>
      </c>
    </row>
    <row r="1185" spans="2:51" s="13" customFormat="1" ht="11.25" x14ac:dyDescent="0.2">
      <c r="B1185" s="158"/>
      <c r="D1185" s="152" t="s">
        <v>157</v>
      </c>
      <c r="E1185" s="159" t="s">
        <v>1</v>
      </c>
      <c r="F1185" s="160" t="s">
        <v>1485</v>
      </c>
      <c r="H1185" s="161">
        <v>0.13200000000000001</v>
      </c>
      <c r="I1185" s="162"/>
      <c r="L1185" s="158"/>
      <c r="M1185" s="163"/>
      <c r="T1185" s="164"/>
      <c r="AT1185" s="159" t="s">
        <v>157</v>
      </c>
      <c r="AU1185" s="159" t="s">
        <v>88</v>
      </c>
      <c r="AV1185" s="13" t="s">
        <v>88</v>
      </c>
      <c r="AW1185" s="13" t="s">
        <v>34</v>
      </c>
      <c r="AX1185" s="13" t="s">
        <v>78</v>
      </c>
      <c r="AY1185" s="159" t="s">
        <v>147</v>
      </c>
    </row>
    <row r="1186" spans="2:51" s="13" customFormat="1" ht="11.25" x14ac:dyDescent="0.2">
      <c r="B1186" s="158"/>
      <c r="D1186" s="152" t="s">
        <v>157</v>
      </c>
      <c r="E1186" s="159" t="s">
        <v>1</v>
      </c>
      <c r="F1186" s="160" t="s">
        <v>1486</v>
      </c>
      <c r="H1186" s="161">
        <v>0.28499999999999998</v>
      </c>
      <c r="I1186" s="162"/>
      <c r="L1186" s="158"/>
      <c r="M1186" s="163"/>
      <c r="T1186" s="164"/>
      <c r="AT1186" s="159" t="s">
        <v>157</v>
      </c>
      <c r="AU1186" s="159" t="s">
        <v>88</v>
      </c>
      <c r="AV1186" s="13" t="s">
        <v>88</v>
      </c>
      <c r="AW1186" s="13" t="s">
        <v>34</v>
      </c>
      <c r="AX1186" s="13" t="s">
        <v>78</v>
      </c>
      <c r="AY1186" s="159" t="s">
        <v>147</v>
      </c>
    </row>
    <row r="1187" spans="2:51" s="13" customFormat="1" ht="11.25" x14ac:dyDescent="0.2">
      <c r="B1187" s="158"/>
      <c r="D1187" s="152" t="s">
        <v>157</v>
      </c>
      <c r="E1187" s="159" t="s">
        <v>1</v>
      </c>
      <c r="F1187" s="160" t="s">
        <v>1487</v>
      </c>
      <c r="H1187" s="161">
        <v>6.1449999999999996</v>
      </c>
      <c r="I1187" s="162"/>
      <c r="L1187" s="158"/>
      <c r="M1187" s="163"/>
      <c r="T1187" s="164"/>
      <c r="AT1187" s="159" t="s">
        <v>157</v>
      </c>
      <c r="AU1187" s="159" t="s">
        <v>88</v>
      </c>
      <c r="AV1187" s="13" t="s">
        <v>88</v>
      </c>
      <c r="AW1187" s="13" t="s">
        <v>34</v>
      </c>
      <c r="AX1187" s="13" t="s">
        <v>78</v>
      </c>
      <c r="AY1187" s="159" t="s">
        <v>147</v>
      </c>
    </row>
    <row r="1188" spans="2:51" s="12" customFormat="1" ht="11.25" x14ac:dyDescent="0.2">
      <c r="B1188" s="151"/>
      <c r="D1188" s="152" t="s">
        <v>157</v>
      </c>
      <c r="E1188" s="153" t="s">
        <v>1</v>
      </c>
      <c r="F1188" s="154" t="s">
        <v>434</v>
      </c>
      <c r="H1188" s="153" t="s">
        <v>1</v>
      </c>
      <c r="I1188" s="155"/>
      <c r="L1188" s="151"/>
      <c r="M1188" s="156"/>
      <c r="T1188" s="157"/>
      <c r="AT1188" s="153" t="s">
        <v>157</v>
      </c>
      <c r="AU1188" s="153" t="s">
        <v>88</v>
      </c>
      <c r="AV1188" s="12" t="s">
        <v>86</v>
      </c>
      <c r="AW1188" s="12" t="s">
        <v>34</v>
      </c>
      <c r="AX1188" s="12" t="s">
        <v>78</v>
      </c>
      <c r="AY1188" s="153" t="s">
        <v>147</v>
      </c>
    </row>
    <row r="1189" spans="2:51" s="13" customFormat="1" ht="11.25" x14ac:dyDescent="0.2">
      <c r="B1189" s="158"/>
      <c r="D1189" s="152" t="s">
        <v>157</v>
      </c>
      <c r="E1189" s="159" t="s">
        <v>1</v>
      </c>
      <c r="F1189" s="160" t="s">
        <v>1488</v>
      </c>
      <c r="H1189" s="161">
        <v>27.56</v>
      </c>
      <c r="I1189" s="162"/>
      <c r="L1189" s="158"/>
      <c r="M1189" s="163"/>
      <c r="T1189" s="164"/>
      <c r="AT1189" s="159" t="s">
        <v>157</v>
      </c>
      <c r="AU1189" s="159" t="s">
        <v>88</v>
      </c>
      <c r="AV1189" s="13" t="s">
        <v>88</v>
      </c>
      <c r="AW1189" s="13" t="s">
        <v>34</v>
      </c>
      <c r="AX1189" s="13" t="s">
        <v>78</v>
      </c>
      <c r="AY1189" s="159" t="s">
        <v>147</v>
      </c>
    </row>
    <row r="1190" spans="2:51" s="13" customFormat="1" ht="11.25" x14ac:dyDescent="0.2">
      <c r="B1190" s="158"/>
      <c r="D1190" s="152" t="s">
        <v>157</v>
      </c>
      <c r="E1190" s="159" t="s">
        <v>1</v>
      </c>
      <c r="F1190" s="160" t="s">
        <v>1489</v>
      </c>
      <c r="H1190" s="161">
        <v>5.6449999999999996</v>
      </c>
      <c r="I1190" s="162"/>
      <c r="L1190" s="158"/>
      <c r="M1190" s="163"/>
      <c r="T1190" s="164"/>
      <c r="AT1190" s="159" t="s">
        <v>157</v>
      </c>
      <c r="AU1190" s="159" t="s">
        <v>88</v>
      </c>
      <c r="AV1190" s="13" t="s">
        <v>88</v>
      </c>
      <c r="AW1190" s="13" t="s">
        <v>34</v>
      </c>
      <c r="AX1190" s="13" t="s">
        <v>78</v>
      </c>
      <c r="AY1190" s="159" t="s">
        <v>147</v>
      </c>
    </row>
    <row r="1191" spans="2:51" s="13" customFormat="1" ht="11.25" x14ac:dyDescent="0.2">
      <c r="B1191" s="158"/>
      <c r="D1191" s="152" t="s">
        <v>157</v>
      </c>
      <c r="E1191" s="159" t="s">
        <v>1</v>
      </c>
      <c r="F1191" s="160" t="s">
        <v>1490</v>
      </c>
      <c r="H1191" s="161">
        <v>11.8</v>
      </c>
      <c r="I1191" s="162"/>
      <c r="L1191" s="158"/>
      <c r="M1191" s="163"/>
      <c r="T1191" s="164"/>
      <c r="AT1191" s="159" t="s">
        <v>157</v>
      </c>
      <c r="AU1191" s="159" t="s">
        <v>88</v>
      </c>
      <c r="AV1191" s="13" t="s">
        <v>88</v>
      </c>
      <c r="AW1191" s="13" t="s">
        <v>34</v>
      </c>
      <c r="AX1191" s="13" t="s">
        <v>78</v>
      </c>
      <c r="AY1191" s="159" t="s">
        <v>147</v>
      </c>
    </row>
    <row r="1192" spans="2:51" s="12" customFormat="1" ht="11.25" x14ac:dyDescent="0.2">
      <c r="B1192" s="151"/>
      <c r="D1192" s="152" t="s">
        <v>157</v>
      </c>
      <c r="E1192" s="153" t="s">
        <v>1</v>
      </c>
      <c r="F1192" s="154" t="s">
        <v>437</v>
      </c>
      <c r="H1192" s="153" t="s">
        <v>1</v>
      </c>
      <c r="I1192" s="155"/>
      <c r="L1192" s="151"/>
      <c r="M1192" s="156"/>
      <c r="T1192" s="157"/>
      <c r="AT1192" s="153" t="s">
        <v>157</v>
      </c>
      <c r="AU1192" s="153" t="s">
        <v>88</v>
      </c>
      <c r="AV1192" s="12" t="s">
        <v>86</v>
      </c>
      <c r="AW1192" s="12" t="s">
        <v>34</v>
      </c>
      <c r="AX1192" s="12" t="s">
        <v>78</v>
      </c>
      <c r="AY1192" s="153" t="s">
        <v>147</v>
      </c>
    </row>
    <row r="1193" spans="2:51" s="13" customFormat="1" ht="11.25" x14ac:dyDescent="0.2">
      <c r="B1193" s="158"/>
      <c r="D1193" s="152" t="s">
        <v>157</v>
      </c>
      <c r="E1193" s="159" t="s">
        <v>1</v>
      </c>
      <c r="F1193" s="160" t="s">
        <v>1491</v>
      </c>
      <c r="H1193" s="161">
        <v>47.27</v>
      </c>
      <c r="I1193" s="162"/>
      <c r="L1193" s="158"/>
      <c r="M1193" s="163"/>
      <c r="T1193" s="164"/>
      <c r="AT1193" s="159" t="s">
        <v>157</v>
      </c>
      <c r="AU1193" s="159" t="s">
        <v>88</v>
      </c>
      <c r="AV1193" s="13" t="s">
        <v>88</v>
      </c>
      <c r="AW1193" s="13" t="s">
        <v>34</v>
      </c>
      <c r="AX1193" s="13" t="s">
        <v>78</v>
      </c>
      <c r="AY1193" s="159" t="s">
        <v>147</v>
      </c>
    </row>
    <row r="1194" spans="2:51" s="13" customFormat="1" ht="11.25" x14ac:dyDescent="0.2">
      <c r="B1194" s="158"/>
      <c r="D1194" s="152" t="s">
        <v>157</v>
      </c>
      <c r="E1194" s="159" t="s">
        <v>1</v>
      </c>
      <c r="F1194" s="160" t="s">
        <v>1492</v>
      </c>
      <c r="H1194" s="161">
        <v>5.6449999999999996</v>
      </c>
      <c r="I1194" s="162"/>
      <c r="L1194" s="158"/>
      <c r="M1194" s="163"/>
      <c r="T1194" s="164"/>
      <c r="AT1194" s="159" t="s">
        <v>157</v>
      </c>
      <c r="AU1194" s="159" t="s">
        <v>88</v>
      </c>
      <c r="AV1194" s="13" t="s">
        <v>88</v>
      </c>
      <c r="AW1194" s="13" t="s">
        <v>34</v>
      </c>
      <c r="AX1194" s="13" t="s">
        <v>78</v>
      </c>
      <c r="AY1194" s="159" t="s">
        <v>147</v>
      </c>
    </row>
    <row r="1195" spans="2:51" s="12" customFormat="1" ht="11.25" x14ac:dyDescent="0.2">
      <c r="B1195" s="151"/>
      <c r="D1195" s="152" t="s">
        <v>157</v>
      </c>
      <c r="E1195" s="153" t="s">
        <v>1</v>
      </c>
      <c r="F1195" s="154" t="s">
        <v>438</v>
      </c>
      <c r="H1195" s="153" t="s">
        <v>1</v>
      </c>
      <c r="I1195" s="155"/>
      <c r="L1195" s="151"/>
      <c r="M1195" s="156"/>
      <c r="T1195" s="157"/>
      <c r="AT1195" s="153" t="s">
        <v>157</v>
      </c>
      <c r="AU1195" s="153" t="s">
        <v>88</v>
      </c>
      <c r="AV1195" s="12" t="s">
        <v>86</v>
      </c>
      <c r="AW1195" s="12" t="s">
        <v>34</v>
      </c>
      <c r="AX1195" s="12" t="s">
        <v>78</v>
      </c>
      <c r="AY1195" s="153" t="s">
        <v>147</v>
      </c>
    </row>
    <row r="1196" spans="2:51" s="13" customFormat="1" ht="11.25" x14ac:dyDescent="0.2">
      <c r="B1196" s="158"/>
      <c r="D1196" s="152" t="s">
        <v>157</v>
      </c>
      <c r="E1196" s="159" t="s">
        <v>1</v>
      </c>
      <c r="F1196" s="160" t="s">
        <v>1493</v>
      </c>
      <c r="H1196" s="161">
        <v>47.27</v>
      </c>
      <c r="I1196" s="162"/>
      <c r="L1196" s="158"/>
      <c r="M1196" s="163"/>
      <c r="T1196" s="164"/>
      <c r="AT1196" s="159" t="s">
        <v>157</v>
      </c>
      <c r="AU1196" s="159" t="s">
        <v>88</v>
      </c>
      <c r="AV1196" s="13" t="s">
        <v>88</v>
      </c>
      <c r="AW1196" s="13" t="s">
        <v>34</v>
      </c>
      <c r="AX1196" s="13" t="s">
        <v>78</v>
      </c>
      <c r="AY1196" s="159" t="s">
        <v>147</v>
      </c>
    </row>
    <row r="1197" spans="2:51" s="13" customFormat="1" ht="11.25" x14ac:dyDescent="0.2">
      <c r="B1197" s="158"/>
      <c r="D1197" s="152" t="s">
        <v>157</v>
      </c>
      <c r="E1197" s="159" t="s">
        <v>1</v>
      </c>
      <c r="F1197" s="160" t="s">
        <v>1494</v>
      </c>
      <c r="H1197" s="161">
        <v>5.6449999999999996</v>
      </c>
      <c r="I1197" s="162"/>
      <c r="L1197" s="158"/>
      <c r="M1197" s="163"/>
      <c r="T1197" s="164"/>
      <c r="AT1197" s="159" t="s">
        <v>157</v>
      </c>
      <c r="AU1197" s="159" t="s">
        <v>88</v>
      </c>
      <c r="AV1197" s="13" t="s">
        <v>88</v>
      </c>
      <c r="AW1197" s="13" t="s">
        <v>34</v>
      </c>
      <c r="AX1197" s="13" t="s">
        <v>78</v>
      </c>
      <c r="AY1197" s="159" t="s">
        <v>147</v>
      </c>
    </row>
    <row r="1198" spans="2:51" s="12" customFormat="1" ht="11.25" x14ac:dyDescent="0.2">
      <c r="B1198" s="151"/>
      <c r="D1198" s="152" t="s">
        <v>157</v>
      </c>
      <c r="E1198" s="153" t="s">
        <v>1</v>
      </c>
      <c r="F1198" s="154" t="s">
        <v>439</v>
      </c>
      <c r="H1198" s="153" t="s">
        <v>1</v>
      </c>
      <c r="I1198" s="155"/>
      <c r="L1198" s="151"/>
      <c r="M1198" s="156"/>
      <c r="T1198" s="157"/>
      <c r="AT1198" s="153" t="s">
        <v>157</v>
      </c>
      <c r="AU1198" s="153" t="s">
        <v>88</v>
      </c>
      <c r="AV1198" s="12" t="s">
        <v>86</v>
      </c>
      <c r="AW1198" s="12" t="s">
        <v>34</v>
      </c>
      <c r="AX1198" s="12" t="s">
        <v>78</v>
      </c>
      <c r="AY1198" s="153" t="s">
        <v>147</v>
      </c>
    </row>
    <row r="1199" spans="2:51" s="13" customFormat="1" ht="11.25" x14ac:dyDescent="0.2">
      <c r="B1199" s="158"/>
      <c r="D1199" s="152" t="s">
        <v>157</v>
      </c>
      <c r="E1199" s="159" t="s">
        <v>1</v>
      </c>
      <c r="F1199" s="160" t="s">
        <v>1495</v>
      </c>
      <c r="H1199" s="161">
        <v>47.27</v>
      </c>
      <c r="I1199" s="162"/>
      <c r="L1199" s="158"/>
      <c r="M1199" s="163"/>
      <c r="T1199" s="164"/>
      <c r="AT1199" s="159" t="s">
        <v>157</v>
      </c>
      <c r="AU1199" s="159" t="s">
        <v>88</v>
      </c>
      <c r="AV1199" s="13" t="s">
        <v>88</v>
      </c>
      <c r="AW1199" s="13" t="s">
        <v>34</v>
      </c>
      <c r="AX1199" s="13" t="s">
        <v>78</v>
      </c>
      <c r="AY1199" s="159" t="s">
        <v>147</v>
      </c>
    </row>
    <row r="1200" spans="2:51" s="13" customFormat="1" ht="11.25" x14ac:dyDescent="0.2">
      <c r="B1200" s="158"/>
      <c r="D1200" s="152" t="s">
        <v>157</v>
      </c>
      <c r="E1200" s="159" t="s">
        <v>1</v>
      </c>
      <c r="F1200" s="160" t="s">
        <v>1496</v>
      </c>
      <c r="H1200" s="161">
        <v>5.6449999999999996</v>
      </c>
      <c r="I1200" s="162"/>
      <c r="L1200" s="158"/>
      <c r="M1200" s="163"/>
      <c r="T1200" s="164"/>
      <c r="AT1200" s="159" t="s">
        <v>157</v>
      </c>
      <c r="AU1200" s="159" t="s">
        <v>88</v>
      </c>
      <c r="AV1200" s="13" t="s">
        <v>88</v>
      </c>
      <c r="AW1200" s="13" t="s">
        <v>34</v>
      </c>
      <c r="AX1200" s="13" t="s">
        <v>78</v>
      </c>
      <c r="AY1200" s="159" t="s">
        <v>147</v>
      </c>
    </row>
    <row r="1201" spans="2:65" s="14" customFormat="1" ht="11.25" x14ac:dyDescent="0.2">
      <c r="B1201" s="165"/>
      <c r="D1201" s="152" t="s">
        <v>157</v>
      </c>
      <c r="E1201" s="166" t="s">
        <v>1</v>
      </c>
      <c r="F1201" s="167" t="s">
        <v>160</v>
      </c>
      <c r="H1201" s="168">
        <v>210.31200000000001</v>
      </c>
      <c r="I1201" s="169"/>
      <c r="L1201" s="165"/>
      <c r="M1201" s="170"/>
      <c r="T1201" s="171"/>
      <c r="AT1201" s="166" t="s">
        <v>157</v>
      </c>
      <c r="AU1201" s="166" t="s">
        <v>88</v>
      </c>
      <c r="AV1201" s="14" t="s">
        <v>153</v>
      </c>
      <c r="AW1201" s="14" t="s">
        <v>34</v>
      </c>
      <c r="AX1201" s="14" t="s">
        <v>86</v>
      </c>
      <c r="AY1201" s="166" t="s">
        <v>147</v>
      </c>
    </row>
    <row r="1202" spans="2:65" s="1" customFormat="1" ht="16.5" customHeight="1" x14ac:dyDescent="0.2">
      <c r="B1202" s="32"/>
      <c r="C1202" s="133" t="s">
        <v>1497</v>
      </c>
      <c r="D1202" s="133" t="s">
        <v>149</v>
      </c>
      <c r="E1202" s="134" t="s">
        <v>1498</v>
      </c>
      <c r="F1202" s="135" t="s">
        <v>1499</v>
      </c>
      <c r="G1202" s="136" t="s">
        <v>152</v>
      </c>
      <c r="H1202" s="137">
        <v>208.53899999999999</v>
      </c>
      <c r="I1202" s="138"/>
      <c r="J1202" s="139">
        <f>ROUND(I1202*H1202,2)</f>
        <v>0</v>
      </c>
      <c r="K1202" s="140"/>
      <c r="L1202" s="32"/>
      <c r="M1202" s="141" t="s">
        <v>1</v>
      </c>
      <c r="N1202" s="142" t="s">
        <v>43</v>
      </c>
      <c r="P1202" s="143">
        <f>O1202*H1202</f>
        <v>0</v>
      </c>
      <c r="Q1202" s="143">
        <v>2.9999999999999997E-4</v>
      </c>
      <c r="R1202" s="143">
        <f>Q1202*H1202</f>
        <v>6.2561699999999984E-2</v>
      </c>
      <c r="S1202" s="143">
        <v>0</v>
      </c>
      <c r="T1202" s="144">
        <f>S1202*H1202</f>
        <v>0</v>
      </c>
      <c r="AR1202" s="145" t="s">
        <v>251</v>
      </c>
      <c r="AT1202" s="145" t="s">
        <v>149</v>
      </c>
      <c r="AU1202" s="145" t="s">
        <v>88</v>
      </c>
      <c r="AY1202" s="17" t="s">
        <v>147</v>
      </c>
      <c r="BE1202" s="146">
        <f>IF(N1202="základní",J1202,0)</f>
        <v>0</v>
      </c>
      <c r="BF1202" s="146">
        <f>IF(N1202="snížená",J1202,0)</f>
        <v>0</v>
      </c>
      <c r="BG1202" s="146">
        <f>IF(N1202="zákl. přenesená",J1202,0)</f>
        <v>0</v>
      </c>
      <c r="BH1202" s="146">
        <f>IF(N1202="sníž. přenesená",J1202,0)</f>
        <v>0</v>
      </c>
      <c r="BI1202" s="146">
        <f>IF(N1202="nulová",J1202,0)</f>
        <v>0</v>
      </c>
      <c r="BJ1202" s="17" t="s">
        <v>86</v>
      </c>
      <c r="BK1202" s="146">
        <f>ROUND(I1202*H1202,2)</f>
        <v>0</v>
      </c>
      <c r="BL1202" s="17" t="s">
        <v>251</v>
      </c>
      <c r="BM1202" s="145" t="s">
        <v>1500</v>
      </c>
    </row>
    <row r="1203" spans="2:65" s="1" customFormat="1" ht="11.25" x14ac:dyDescent="0.2">
      <c r="B1203" s="32"/>
      <c r="D1203" s="147" t="s">
        <v>155</v>
      </c>
      <c r="F1203" s="148" t="s">
        <v>1501</v>
      </c>
      <c r="I1203" s="149"/>
      <c r="L1203" s="32"/>
      <c r="M1203" s="150"/>
      <c r="T1203" s="56"/>
      <c r="AT1203" s="17" t="s">
        <v>155</v>
      </c>
      <c r="AU1203" s="17" t="s">
        <v>88</v>
      </c>
    </row>
    <row r="1204" spans="2:65" s="12" customFormat="1" ht="11.25" x14ac:dyDescent="0.2">
      <c r="B1204" s="151"/>
      <c r="D1204" s="152" t="s">
        <v>157</v>
      </c>
      <c r="E1204" s="153" t="s">
        <v>1</v>
      </c>
      <c r="F1204" s="154" t="s">
        <v>497</v>
      </c>
      <c r="H1204" s="153" t="s">
        <v>1</v>
      </c>
      <c r="I1204" s="155"/>
      <c r="L1204" s="151"/>
      <c r="M1204" s="156"/>
      <c r="T1204" s="157"/>
      <c r="AT1204" s="153" t="s">
        <v>157</v>
      </c>
      <c r="AU1204" s="153" t="s">
        <v>88</v>
      </c>
      <c r="AV1204" s="12" t="s">
        <v>86</v>
      </c>
      <c r="AW1204" s="12" t="s">
        <v>34</v>
      </c>
      <c r="AX1204" s="12" t="s">
        <v>78</v>
      </c>
      <c r="AY1204" s="153" t="s">
        <v>147</v>
      </c>
    </row>
    <row r="1205" spans="2:65" s="12" customFormat="1" ht="11.25" x14ac:dyDescent="0.2">
      <c r="B1205" s="151"/>
      <c r="D1205" s="152" t="s">
        <v>157</v>
      </c>
      <c r="E1205" s="153" t="s">
        <v>1</v>
      </c>
      <c r="F1205" s="154" t="s">
        <v>1453</v>
      </c>
      <c r="H1205" s="153" t="s">
        <v>1</v>
      </c>
      <c r="I1205" s="155"/>
      <c r="L1205" s="151"/>
      <c r="M1205" s="156"/>
      <c r="T1205" s="157"/>
      <c r="AT1205" s="153" t="s">
        <v>157</v>
      </c>
      <c r="AU1205" s="153" t="s">
        <v>88</v>
      </c>
      <c r="AV1205" s="12" t="s">
        <v>86</v>
      </c>
      <c r="AW1205" s="12" t="s">
        <v>34</v>
      </c>
      <c r="AX1205" s="12" t="s">
        <v>78</v>
      </c>
      <c r="AY1205" s="153" t="s">
        <v>147</v>
      </c>
    </row>
    <row r="1206" spans="2:65" s="13" customFormat="1" ht="11.25" x14ac:dyDescent="0.2">
      <c r="B1206" s="158"/>
      <c r="D1206" s="152" t="s">
        <v>157</v>
      </c>
      <c r="E1206" s="159" t="s">
        <v>1</v>
      </c>
      <c r="F1206" s="160" t="s">
        <v>1454</v>
      </c>
      <c r="H1206" s="161">
        <v>1.77</v>
      </c>
      <c r="I1206" s="162"/>
      <c r="L1206" s="158"/>
      <c r="M1206" s="163"/>
      <c r="T1206" s="164"/>
      <c r="AT1206" s="159" t="s">
        <v>157</v>
      </c>
      <c r="AU1206" s="159" t="s">
        <v>88</v>
      </c>
      <c r="AV1206" s="13" t="s">
        <v>88</v>
      </c>
      <c r="AW1206" s="13" t="s">
        <v>34</v>
      </c>
      <c r="AX1206" s="13" t="s">
        <v>78</v>
      </c>
      <c r="AY1206" s="159" t="s">
        <v>147</v>
      </c>
    </row>
    <row r="1207" spans="2:65" s="13" customFormat="1" ht="11.25" x14ac:dyDescent="0.2">
      <c r="B1207" s="158"/>
      <c r="D1207" s="152" t="s">
        <v>157</v>
      </c>
      <c r="E1207" s="159" t="s">
        <v>1</v>
      </c>
      <c r="F1207" s="160" t="s">
        <v>1455</v>
      </c>
      <c r="H1207" s="161">
        <v>5.98</v>
      </c>
      <c r="I1207" s="162"/>
      <c r="L1207" s="158"/>
      <c r="M1207" s="163"/>
      <c r="T1207" s="164"/>
      <c r="AT1207" s="159" t="s">
        <v>157</v>
      </c>
      <c r="AU1207" s="159" t="s">
        <v>88</v>
      </c>
      <c r="AV1207" s="13" t="s">
        <v>88</v>
      </c>
      <c r="AW1207" s="13" t="s">
        <v>34</v>
      </c>
      <c r="AX1207" s="13" t="s">
        <v>78</v>
      </c>
      <c r="AY1207" s="159" t="s">
        <v>147</v>
      </c>
    </row>
    <row r="1208" spans="2:65" s="12" customFormat="1" ht="11.25" x14ac:dyDescent="0.2">
      <c r="B1208" s="151"/>
      <c r="D1208" s="152" t="s">
        <v>157</v>
      </c>
      <c r="E1208" s="153" t="s">
        <v>1</v>
      </c>
      <c r="F1208" s="154" t="s">
        <v>434</v>
      </c>
      <c r="H1208" s="153" t="s">
        <v>1</v>
      </c>
      <c r="I1208" s="155"/>
      <c r="L1208" s="151"/>
      <c r="M1208" s="156"/>
      <c r="T1208" s="157"/>
      <c r="AT1208" s="153" t="s">
        <v>157</v>
      </c>
      <c r="AU1208" s="153" t="s">
        <v>88</v>
      </c>
      <c r="AV1208" s="12" t="s">
        <v>86</v>
      </c>
      <c r="AW1208" s="12" t="s">
        <v>34</v>
      </c>
      <c r="AX1208" s="12" t="s">
        <v>78</v>
      </c>
      <c r="AY1208" s="153" t="s">
        <v>147</v>
      </c>
    </row>
    <row r="1209" spans="2:65" s="13" customFormat="1" ht="11.25" x14ac:dyDescent="0.2">
      <c r="B1209" s="158"/>
      <c r="D1209" s="152" t="s">
        <v>157</v>
      </c>
      <c r="E1209" s="159" t="s">
        <v>1</v>
      </c>
      <c r="F1209" s="160" t="s">
        <v>1456</v>
      </c>
      <c r="H1209" s="161">
        <v>46.41</v>
      </c>
      <c r="I1209" s="162"/>
      <c r="L1209" s="158"/>
      <c r="M1209" s="163"/>
      <c r="T1209" s="164"/>
      <c r="AT1209" s="159" t="s">
        <v>157</v>
      </c>
      <c r="AU1209" s="159" t="s">
        <v>88</v>
      </c>
      <c r="AV1209" s="13" t="s">
        <v>88</v>
      </c>
      <c r="AW1209" s="13" t="s">
        <v>34</v>
      </c>
      <c r="AX1209" s="13" t="s">
        <v>78</v>
      </c>
      <c r="AY1209" s="159" t="s">
        <v>147</v>
      </c>
    </row>
    <row r="1210" spans="2:65" s="13" customFormat="1" ht="11.25" x14ac:dyDescent="0.2">
      <c r="B1210" s="158"/>
      <c r="D1210" s="152" t="s">
        <v>157</v>
      </c>
      <c r="E1210" s="159" t="s">
        <v>1</v>
      </c>
      <c r="F1210" s="160" t="s">
        <v>1457</v>
      </c>
      <c r="H1210" s="161">
        <v>5.48</v>
      </c>
      <c r="I1210" s="162"/>
      <c r="L1210" s="158"/>
      <c r="M1210" s="163"/>
      <c r="T1210" s="164"/>
      <c r="AT1210" s="159" t="s">
        <v>157</v>
      </c>
      <c r="AU1210" s="159" t="s">
        <v>88</v>
      </c>
      <c r="AV1210" s="13" t="s">
        <v>88</v>
      </c>
      <c r="AW1210" s="13" t="s">
        <v>34</v>
      </c>
      <c r="AX1210" s="13" t="s">
        <v>78</v>
      </c>
      <c r="AY1210" s="159" t="s">
        <v>147</v>
      </c>
    </row>
    <row r="1211" spans="2:65" s="13" customFormat="1" ht="11.25" x14ac:dyDescent="0.2">
      <c r="B1211" s="158"/>
      <c r="D1211" s="152" t="s">
        <v>157</v>
      </c>
      <c r="E1211" s="159" t="s">
        <v>1</v>
      </c>
      <c r="F1211" s="160" t="s">
        <v>1458</v>
      </c>
      <c r="H1211" s="161">
        <v>5.3789999999999996</v>
      </c>
      <c r="I1211" s="162"/>
      <c r="L1211" s="158"/>
      <c r="M1211" s="163"/>
      <c r="T1211" s="164"/>
      <c r="AT1211" s="159" t="s">
        <v>157</v>
      </c>
      <c r="AU1211" s="159" t="s">
        <v>88</v>
      </c>
      <c r="AV1211" s="13" t="s">
        <v>88</v>
      </c>
      <c r="AW1211" s="13" t="s">
        <v>34</v>
      </c>
      <c r="AX1211" s="13" t="s">
        <v>78</v>
      </c>
      <c r="AY1211" s="159" t="s">
        <v>147</v>
      </c>
    </row>
    <row r="1212" spans="2:65" s="12" customFormat="1" ht="11.25" x14ac:dyDescent="0.2">
      <c r="B1212" s="151"/>
      <c r="D1212" s="152" t="s">
        <v>157</v>
      </c>
      <c r="E1212" s="153" t="s">
        <v>1</v>
      </c>
      <c r="F1212" s="154" t="s">
        <v>437</v>
      </c>
      <c r="H1212" s="153" t="s">
        <v>1</v>
      </c>
      <c r="I1212" s="155"/>
      <c r="L1212" s="151"/>
      <c r="M1212" s="156"/>
      <c r="T1212" s="157"/>
      <c r="AT1212" s="153" t="s">
        <v>157</v>
      </c>
      <c r="AU1212" s="153" t="s">
        <v>88</v>
      </c>
      <c r="AV1212" s="12" t="s">
        <v>86</v>
      </c>
      <c r="AW1212" s="12" t="s">
        <v>34</v>
      </c>
      <c r="AX1212" s="12" t="s">
        <v>78</v>
      </c>
      <c r="AY1212" s="153" t="s">
        <v>147</v>
      </c>
    </row>
    <row r="1213" spans="2:65" s="13" customFormat="1" ht="11.25" x14ac:dyDescent="0.2">
      <c r="B1213" s="158"/>
      <c r="D1213" s="152" t="s">
        <v>157</v>
      </c>
      <c r="E1213" s="159" t="s">
        <v>1</v>
      </c>
      <c r="F1213" s="160" t="s">
        <v>1459</v>
      </c>
      <c r="H1213" s="161">
        <v>42.36</v>
      </c>
      <c r="I1213" s="162"/>
      <c r="L1213" s="158"/>
      <c r="M1213" s="163"/>
      <c r="T1213" s="164"/>
      <c r="AT1213" s="159" t="s">
        <v>157</v>
      </c>
      <c r="AU1213" s="159" t="s">
        <v>88</v>
      </c>
      <c r="AV1213" s="13" t="s">
        <v>88</v>
      </c>
      <c r="AW1213" s="13" t="s">
        <v>34</v>
      </c>
      <c r="AX1213" s="13" t="s">
        <v>78</v>
      </c>
      <c r="AY1213" s="159" t="s">
        <v>147</v>
      </c>
    </row>
    <row r="1214" spans="2:65" s="13" customFormat="1" ht="11.25" x14ac:dyDescent="0.2">
      <c r="B1214" s="158"/>
      <c r="D1214" s="152" t="s">
        <v>157</v>
      </c>
      <c r="E1214" s="159" t="s">
        <v>1</v>
      </c>
      <c r="F1214" s="160" t="s">
        <v>1460</v>
      </c>
      <c r="H1214" s="161">
        <v>5.48</v>
      </c>
      <c r="I1214" s="162"/>
      <c r="L1214" s="158"/>
      <c r="M1214" s="163"/>
      <c r="T1214" s="164"/>
      <c r="AT1214" s="159" t="s">
        <v>157</v>
      </c>
      <c r="AU1214" s="159" t="s">
        <v>88</v>
      </c>
      <c r="AV1214" s="13" t="s">
        <v>88</v>
      </c>
      <c r="AW1214" s="13" t="s">
        <v>34</v>
      </c>
      <c r="AX1214" s="13" t="s">
        <v>78</v>
      </c>
      <c r="AY1214" s="159" t="s">
        <v>147</v>
      </c>
    </row>
    <row r="1215" spans="2:65" s="12" customFormat="1" ht="11.25" x14ac:dyDescent="0.2">
      <c r="B1215" s="151"/>
      <c r="D1215" s="152" t="s">
        <v>157</v>
      </c>
      <c r="E1215" s="153" t="s">
        <v>1</v>
      </c>
      <c r="F1215" s="154" t="s">
        <v>438</v>
      </c>
      <c r="H1215" s="153" t="s">
        <v>1</v>
      </c>
      <c r="I1215" s="155"/>
      <c r="L1215" s="151"/>
      <c r="M1215" s="156"/>
      <c r="T1215" s="157"/>
      <c r="AT1215" s="153" t="s">
        <v>157</v>
      </c>
      <c r="AU1215" s="153" t="s">
        <v>88</v>
      </c>
      <c r="AV1215" s="12" t="s">
        <v>86</v>
      </c>
      <c r="AW1215" s="12" t="s">
        <v>34</v>
      </c>
      <c r="AX1215" s="12" t="s">
        <v>78</v>
      </c>
      <c r="AY1215" s="153" t="s">
        <v>147</v>
      </c>
    </row>
    <row r="1216" spans="2:65" s="13" customFormat="1" ht="11.25" x14ac:dyDescent="0.2">
      <c r="B1216" s="158"/>
      <c r="D1216" s="152" t="s">
        <v>157</v>
      </c>
      <c r="E1216" s="159" t="s">
        <v>1</v>
      </c>
      <c r="F1216" s="160" t="s">
        <v>1461</v>
      </c>
      <c r="H1216" s="161">
        <v>42.36</v>
      </c>
      <c r="I1216" s="162"/>
      <c r="L1216" s="158"/>
      <c r="M1216" s="163"/>
      <c r="T1216" s="164"/>
      <c r="AT1216" s="159" t="s">
        <v>157</v>
      </c>
      <c r="AU1216" s="159" t="s">
        <v>88</v>
      </c>
      <c r="AV1216" s="13" t="s">
        <v>88</v>
      </c>
      <c r="AW1216" s="13" t="s">
        <v>34</v>
      </c>
      <c r="AX1216" s="13" t="s">
        <v>78</v>
      </c>
      <c r="AY1216" s="159" t="s">
        <v>147</v>
      </c>
    </row>
    <row r="1217" spans="2:65" s="13" customFormat="1" ht="11.25" x14ac:dyDescent="0.2">
      <c r="B1217" s="158"/>
      <c r="D1217" s="152" t="s">
        <v>157</v>
      </c>
      <c r="E1217" s="159" t="s">
        <v>1</v>
      </c>
      <c r="F1217" s="160" t="s">
        <v>1462</v>
      </c>
      <c r="H1217" s="161">
        <v>5.48</v>
      </c>
      <c r="I1217" s="162"/>
      <c r="L1217" s="158"/>
      <c r="M1217" s="163"/>
      <c r="T1217" s="164"/>
      <c r="AT1217" s="159" t="s">
        <v>157</v>
      </c>
      <c r="AU1217" s="159" t="s">
        <v>88</v>
      </c>
      <c r="AV1217" s="13" t="s">
        <v>88</v>
      </c>
      <c r="AW1217" s="13" t="s">
        <v>34</v>
      </c>
      <c r="AX1217" s="13" t="s">
        <v>78</v>
      </c>
      <c r="AY1217" s="159" t="s">
        <v>147</v>
      </c>
    </row>
    <row r="1218" spans="2:65" s="12" customFormat="1" ht="11.25" x14ac:dyDescent="0.2">
      <c r="B1218" s="151"/>
      <c r="D1218" s="152" t="s">
        <v>157</v>
      </c>
      <c r="E1218" s="153" t="s">
        <v>1</v>
      </c>
      <c r="F1218" s="154" t="s">
        <v>439</v>
      </c>
      <c r="H1218" s="153" t="s">
        <v>1</v>
      </c>
      <c r="I1218" s="155"/>
      <c r="L1218" s="151"/>
      <c r="M1218" s="156"/>
      <c r="T1218" s="157"/>
      <c r="AT1218" s="153" t="s">
        <v>157</v>
      </c>
      <c r="AU1218" s="153" t="s">
        <v>88</v>
      </c>
      <c r="AV1218" s="12" t="s">
        <v>86</v>
      </c>
      <c r="AW1218" s="12" t="s">
        <v>34</v>
      </c>
      <c r="AX1218" s="12" t="s">
        <v>78</v>
      </c>
      <c r="AY1218" s="153" t="s">
        <v>147</v>
      </c>
    </row>
    <row r="1219" spans="2:65" s="13" customFormat="1" ht="11.25" x14ac:dyDescent="0.2">
      <c r="B1219" s="158"/>
      <c r="D1219" s="152" t="s">
        <v>157</v>
      </c>
      <c r="E1219" s="159" t="s">
        <v>1</v>
      </c>
      <c r="F1219" s="160" t="s">
        <v>1463</v>
      </c>
      <c r="H1219" s="161">
        <v>42.36</v>
      </c>
      <c r="I1219" s="162"/>
      <c r="L1219" s="158"/>
      <c r="M1219" s="163"/>
      <c r="T1219" s="164"/>
      <c r="AT1219" s="159" t="s">
        <v>157</v>
      </c>
      <c r="AU1219" s="159" t="s">
        <v>88</v>
      </c>
      <c r="AV1219" s="13" t="s">
        <v>88</v>
      </c>
      <c r="AW1219" s="13" t="s">
        <v>34</v>
      </c>
      <c r="AX1219" s="13" t="s">
        <v>78</v>
      </c>
      <c r="AY1219" s="159" t="s">
        <v>147</v>
      </c>
    </row>
    <row r="1220" spans="2:65" s="13" customFormat="1" ht="11.25" x14ac:dyDescent="0.2">
      <c r="B1220" s="158"/>
      <c r="D1220" s="152" t="s">
        <v>157</v>
      </c>
      <c r="E1220" s="159" t="s">
        <v>1</v>
      </c>
      <c r="F1220" s="160" t="s">
        <v>1464</v>
      </c>
      <c r="H1220" s="161">
        <v>5.48</v>
      </c>
      <c r="I1220" s="162"/>
      <c r="L1220" s="158"/>
      <c r="M1220" s="163"/>
      <c r="T1220" s="164"/>
      <c r="AT1220" s="159" t="s">
        <v>157</v>
      </c>
      <c r="AU1220" s="159" t="s">
        <v>88</v>
      </c>
      <c r="AV1220" s="13" t="s">
        <v>88</v>
      </c>
      <c r="AW1220" s="13" t="s">
        <v>34</v>
      </c>
      <c r="AX1220" s="13" t="s">
        <v>78</v>
      </c>
      <c r="AY1220" s="159" t="s">
        <v>147</v>
      </c>
    </row>
    <row r="1221" spans="2:65" s="14" customFormat="1" ht="11.25" x14ac:dyDescent="0.2">
      <c r="B1221" s="165"/>
      <c r="D1221" s="152" t="s">
        <v>157</v>
      </c>
      <c r="E1221" s="166" t="s">
        <v>1</v>
      </c>
      <c r="F1221" s="167" t="s">
        <v>160</v>
      </c>
      <c r="H1221" s="168">
        <v>208.53899999999996</v>
      </c>
      <c r="I1221" s="169"/>
      <c r="L1221" s="165"/>
      <c r="M1221" s="170"/>
      <c r="T1221" s="171"/>
      <c r="AT1221" s="166" t="s">
        <v>157</v>
      </c>
      <c r="AU1221" s="166" t="s">
        <v>88</v>
      </c>
      <c r="AV1221" s="14" t="s">
        <v>153</v>
      </c>
      <c r="AW1221" s="14" t="s">
        <v>34</v>
      </c>
      <c r="AX1221" s="14" t="s">
        <v>86</v>
      </c>
      <c r="AY1221" s="166" t="s">
        <v>147</v>
      </c>
    </row>
    <row r="1222" spans="2:65" s="1" customFormat="1" ht="49.15" customHeight="1" x14ac:dyDescent="0.2">
      <c r="B1222" s="32"/>
      <c r="C1222" s="172" t="s">
        <v>1502</v>
      </c>
      <c r="D1222" s="172" t="s">
        <v>392</v>
      </c>
      <c r="E1222" s="173" t="s">
        <v>1503</v>
      </c>
      <c r="F1222" s="174" t="s">
        <v>1504</v>
      </c>
      <c r="G1222" s="175" t="s">
        <v>152</v>
      </c>
      <c r="H1222" s="176">
        <v>239.82</v>
      </c>
      <c r="I1222" s="177"/>
      <c r="J1222" s="178">
        <f>ROUND(I1222*H1222,2)</f>
        <v>0</v>
      </c>
      <c r="K1222" s="179"/>
      <c r="L1222" s="180"/>
      <c r="M1222" s="181" t="s">
        <v>1</v>
      </c>
      <c r="N1222" s="182" t="s">
        <v>43</v>
      </c>
      <c r="P1222" s="143">
        <f>O1222*H1222</f>
        <v>0</v>
      </c>
      <c r="Q1222" s="143">
        <v>2.5999999999999999E-3</v>
      </c>
      <c r="R1222" s="143">
        <f>Q1222*H1222</f>
        <v>0.62353199999999998</v>
      </c>
      <c r="S1222" s="143">
        <v>0</v>
      </c>
      <c r="T1222" s="144">
        <f>S1222*H1222</f>
        <v>0</v>
      </c>
      <c r="AR1222" s="145" t="s">
        <v>361</v>
      </c>
      <c r="AT1222" s="145" t="s">
        <v>392</v>
      </c>
      <c r="AU1222" s="145" t="s">
        <v>88</v>
      </c>
      <c r="AY1222" s="17" t="s">
        <v>147</v>
      </c>
      <c r="BE1222" s="146">
        <f>IF(N1222="základní",J1222,0)</f>
        <v>0</v>
      </c>
      <c r="BF1222" s="146">
        <f>IF(N1222="snížená",J1222,0)</f>
        <v>0</v>
      </c>
      <c r="BG1222" s="146">
        <f>IF(N1222="zákl. přenesená",J1222,0)</f>
        <v>0</v>
      </c>
      <c r="BH1222" s="146">
        <f>IF(N1222="sníž. přenesená",J1222,0)</f>
        <v>0</v>
      </c>
      <c r="BI1222" s="146">
        <f>IF(N1222="nulová",J1222,0)</f>
        <v>0</v>
      </c>
      <c r="BJ1222" s="17" t="s">
        <v>86</v>
      </c>
      <c r="BK1222" s="146">
        <f>ROUND(I1222*H1222,2)</f>
        <v>0</v>
      </c>
      <c r="BL1222" s="17" t="s">
        <v>251</v>
      </c>
      <c r="BM1222" s="145" t="s">
        <v>1505</v>
      </c>
    </row>
    <row r="1223" spans="2:65" s="13" customFormat="1" ht="11.25" x14ac:dyDescent="0.2">
      <c r="B1223" s="158"/>
      <c r="D1223" s="152" t="s">
        <v>157</v>
      </c>
      <c r="E1223" s="159" t="s">
        <v>1</v>
      </c>
      <c r="F1223" s="160" t="s">
        <v>1506</v>
      </c>
      <c r="H1223" s="161">
        <v>239.82</v>
      </c>
      <c r="I1223" s="162"/>
      <c r="L1223" s="158"/>
      <c r="M1223" s="163"/>
      <c r="T1223" s="164"/>
      <c r="AT1223" s="159" t="s">
        <v>157</v>
      </c>
      <c r="AU1223" s="159" t="s">
        <v>88</v>
      </c>
      <c r="AV1223" s="13" t="s">
        <v>88</v>
      </c>
      <c r="AW1223" s="13" t="s">
        <v>34</v>
      </c>
      <c r="AX1223" s="13" t="s">
        <v>78</v>
      </c>
      <c r="AY1223" s="159" t="s">
        <v>147</v>
      </c>
    </row>
    <row r="1224" spans="2:65" s="14" customFormat="1" ht="11.25" x14ac:dyDescent="0.2">
      <c r="B1224" s="165"/>
      <c r="D1224" s="152" t="s">
        <v>157</v>
      </c>
      <c r="E1224" s="166" t="s">
        <v>1</v>
      </c>
      <c r="F1224" s="167" t="s">
        <v>160</v>
      </c>
      <c r="H1224" s="168">
        <v>239.82</v>
      </c>
      <c r="I1224" s="169"/>
      <c r="L1224" s="165"/>
      <c r="M1224" s="170"/>
      <c r="T1224" s="171"/>
      <c r="AT1224" s="166" t="s">
        <v>157</v>
      </c>
      <c r="AU1224" s="166" t="s">
        <v>88</v>
      </c>
      <c r="AV1224" s="14" t="s">
        <v>153</v>
      </c>
      <c r="AW1224" s="14" t="s">
        <v>34</v>
      </c>
      <c r="AX1224" s="14" t="s">
        <v>86</v>
      </c>
      <c r="AY1224" s="166" t="s">
        <v>147</v>
      </c>
    </row>
    <row r="1225" spans="2:65" s="1" customFormat="1" ht="24.2" customHeight="1" x14ac:dyDescent="0.2">
      <c r="B1225" s="32"/>
      <c r="C1225" s="133" t="s">
        <v>1507</v>
      </c>
      <c r="D1225" s="133" t="s">
        <v>149</v>
      </c>
      <c r="E1225" s="134" t="s">
        <v>1508</v>
      </c>
      <c r="F1225" s="135" t="s">
        <v>1509</v>
      </c>
      <c r="G1225" s="136" t="s">
        <v>163</v>
      </c>
      <c r="H1225" s="137">
        <v>118.77500000000001</v>
      </c>
      <c r="I1225" s="138"/>
      <c r="J1225" s="139">
        <f>ROUND(I1225*H1225,2)</f>
        <v>0</v>
      </c>
      <c r="K1225" s="140"/>
      <c r="L1225" s="32"/>
      <c r="M1225" s="141" t="s">
        <v>1</v>
      </c>
      <c r="N1225" s="142" t="s">
        <v>43</v>
      </c>
      <c r="P1225" s="143">
        <f>O1225*H1225</f>
        <v>0</v>
      </c>
      <c r="Q1225" s="143">
        <v>0</v>
      </c>
      <c r="R1225" s="143">
        <f>Q1225*H1225</f>
        <v>0</v>
      </c>
      <c r="S1225" s="143">
        <v>0</v>
      </c>
      <c r="T1225" s="144">
        <f>S1225*H1225</f>
        <v>0</v>
      </c>
      <c r="AR1225" s="145" t="s">
        <v>251</v>
      </c>
      <c r="AT1225" s="145" t="s">
        <v>149</v>
      </c>
      <c r="AU1225" s="145" t="s">
        <v>88</v>
      </c>
      <c r="AY1225" s="17" t="s">
        <v>147</v>
      </c>
      <c r="BE1225" s="146">
        <f>IF(N1225="základní",J1225,0)</f>
        <v>0</v>
      </c>
      <c r="BF1225" s="146">
        <f>IF(N1225="snížená",J1225,0)</f>
        <v>0</v>
      </c>
      <c r="BG1225" s="146">
        <f>IF(N1225="zákl. přenesená",J1225,0)</f>
        <v>0</v>
      </c>
      <c r="BH1225" s="146">
        <f>IF(N1225="sníž. přenesená",J1225,0)</f>
        <v>0</v>
      </c>
      <c r="BI1225" s="146">
        <f>IF(N1225="nulová",J1225,0)</f>
        <v>0</v>
      </c>
      <c r="BJ1225" s="17" t="s">
        <v>86</v>
      </c>
      <c r="BK1225" s="146">
        <f>ROUND(I1225*H1225,2)</f>
        <v>0</v>
      </c>
      <c r="BL1225" s="17" t="s">
        <v>251</v>
      </c>
      <c r="BM1225" s="145" t="s">
        <v>1510</v>
      </c>
    </row>
    <row r="1226" spans="2:65" s="1" customFormat="1" ht="11.25" x14ac:dyDescent="0.2">
      <c r="B1226" s="32"/>
      <c r="D1226" s="147" t="s">
        <v>155</v>
      </c>
      <c r="F1226" s="148" t="s">
        <v>1511</v>
      </c>
      <c r="I1226" s="149"/>
      <c r="L1226" s="32"/>
      <c r="M1226" s="150"/>
      <c r="T1226" s="56"/>
      <c r="AT1226" s="17" t="s">
        <v>155</v>
      </c>
      <c r="AU1226" s="17" t="s">
        <v>88</v>
      </c>
    </row>
    <row r="1227" spans="2:65" s="12" customFormat="1" ht="11.25" x14ac:dyDescent="0.2">
      <c r="B1227" s="151"/>
      <c r="D1227" s="152" t="s">
        <v>157</v>
      </c>
      <c r="E1227" s="153" t="s">
        <v>1</v>
      </c>
      <c r="F1227" s="154" t="s">
        <v>497</v>
      </c>
      <c r="H1227" s="153" t="s">
        <v>1</v>
      </c>
      <c r="I1227" s="155"/>
      <c r="L1227" s="151"/>
      <c r="M1227" s="156"/>
      <c r="T1227" s="157"/>
      <c r="AT1227" s="153" t="s">
        <v>157</v>
      </c>
      <c r="AU1227" s="153" t="s">
        <v>88</v>
      </c>
      <c r="AV1227" s="12" t="s">
        <v>86</v>
      </c>
      <c r="AW1227" s="12" t="s">
        <v>34</v>
      </c>
      <c r="AX1227" s="12" t="s">
        <v>78</v>
      </c>
      <c r="AY1227" s="153" t="s">
        <v>147</v>
      </c>
    </row>
    <row r="1228" spans="2:65" s="12" customFormat="1" ht="11.25" x14ac:dyDescent="0.2">
      <c r="B1228" s="151"/>
      <c r="D1228" s="152" t="s">
        <v>157</v>
      </c>
      <c r="E1228" s="153" t="s">
        <v>1</v>
      </c>
      <c r="F1228" s="154" t="s">
        <v>1453</v>
      </c>
      <c r="H1228" s="153" t="s">
        <v>1</v>
      </c>
      <c r="I1228" s="155"/>
      <c r="L1228" s="151"/>
      <c r="M1228" s="156"/>
      <c r="T1228" s="157"/>
      <c r="AT1228" s="153" t="s">
        <v>157</v>
      </c>
      <c r="AU1228" s="153" t="s">
        <v>88</v>
      </c>
      <c r="AV1228" s="12" t="s">
        <v>86</v>
      </c>
      <c r="AW1228" s="12" t="s">
        <v>34</v>
      </c>
      <c r="AX1228" s="12" t="s">
        <v>78</v>
      </c>
      <c r="AY1228" s="153" t="s">
        <v>147</v>
      </c>
    </row>
    <row r="1229" spans="2:65" s="13" customFormat="1" ht="11.25" x14ac:dyDescent="0.2">
      <c r="B1229" s="158"/>
      <c r="D1229" s="152" t="s">
        <v>157</v>
      </c>
      <c r="E1229" s="159" t="s">
        <v>1</v>
      </c>
      <c r="F1229" s="160" t="s">
        <v>1512</v>
      </c>
      <c r="H1229" s="161">
        <v>5.9</v>
      </c>
      <c r="I1229" s="162"/>
      <c r="L1229" s="158"/>
      <c r="M1229" s="163"/>
      <c r="T1229" s="164"/>
      <c r="AT1229" s="159" t="s">
        <v>157</v>
      </c>
      <c r="AU1229" s="159" t="s">
        <v>88</v>
      </c>
      <c r="AV1229" s="13" t="s">
        <v>88</v>
      </c>
      <c r="AW1229" s="13" t="s">
        <v>34</v>
      </c>
      <c r="AX1229" s="13" t="s">
        <v>78</v>
      </c>
      <c r="AY1229" s="159" t="s">
        <v>147</v>
      </c>
    </row>
    <row r="1230" spans="2:65" s="13" customFormat="1" ht="11.25" x14ac:dyDescent="0.2">
      <c r="B1230" s="158"/>
      <c r="D1230" s="152" t="s">
        <v>157</v>
      </c>
      <c r="E1230" s="159" t="s">
        <v>1</v>
      </c>
      <c r="F1230" s="160" t="s">
        <v>1513</v>
      </c>
      <c r="H1230" s="161">
        <v>2.83</v>
      </c>
      <c r="I1230" s="162"/>
      <c r="L1230" s="158"/>
      <c r="M1230" s="163"/>
      <c r="T1230" s="164"/>
      <c r="AT1230" s="159" t="s">
        <v>157</v>
      </c>
      <c r="AU1230" s="159" t="s">
        <v>88</v>
      </c>
      <c r="AV1230" s="13" t="s">
        <v>88</v>
      </c>
      <c r="AW1230" s="13" t="s">
        <v>34</v>
      </c>
      <c r="AX1230" s="13" t="s">
        <v>78</v>
      </c>
      <c r="AY1230" s="159" t="s">
        <v>147</v>
      </c>
    </row>
    <row r="1231" spans="2:65" s="12" customFormat="1" ht="11.25" x14ac:dyDescent="0.2">
      <c r="B1231" s="151"/>
      <c r="D1231" s="152" t="s">
        <v>157</v>
      </c>
      <c r="E1231" s="153" t="s">
        <v>1</v>
      </c>
      <c r="F1231" s="154" t="s">
        <v>434</v>
      </c>
      <c r="H1231" s="153" t="s">
        <v>1</v>
      </c>
      <c r="I1231" s="155"/>
      <c r="L1231" s="151"/>
      <c r="M1231" s="156"/>
      <c r="T1231" s="157"/>
      <c r="AT1231" s="153" t="s">
        <v>157</v>
      </c>
      <c r="AU1231" s="153" t="s">
        <v>88</v>
      </c>
      <c r="AV1231" s="12" t="s">
        <v>86</v>
      </c>
      <c r="AW1231" s="12" t="s">
        <v>34</v>
      </c>
      <c r="AX1231" s="12" t="s">
        <v>78</v>
      </c>
      <c r="AY1231" s="153" t="s">
        <v>147</v>
      </c>
    </row>
    <row r="1232" spans="2:65" s="13" customFormat="1" ht="11.25" x14ac:dyDescent="0.2">
      <c r="B1232" s="158"/>
      <c r="D1232" s="152" t="s">
        <v>157</v>
      </c>
      <c r="E1232" s="159" t="s">
        <v>1</v>
      </c>
      <c r="F1232" s="160" t="s">
        <v>1514</v>
      </c>
      <c r="H1232" s="161">
        <v>18.824999999999999</v>
      </c>
      <c r="I1232" s="162"/>
      <c r="L1232" s="158"/>
      <c r="M1232" s="163"/>
      <c r="T1232" s="164"/>
      <c r="AT1232" s="159" t="s">
        <v>157</v>
      </c>
      <c r="AU1232" s="159" t="s">
        <v>88</v>
      </c>
      <c r="AV1232" s="13" t="s">
        <v>88</v>
      </c>
      <c r="AW1232" s="13" t="s">
        <v>34</v>
      </c>
      <c r="AX1232" s="13" t="s">
        <v>78</v>
      </c>
      <c r="AY1232" s="159" t="s">
        <v>147</v>
      </c>
    </row>
    <row r="1233" spans="2:65" s="13" customFormat="1" ht="11.25" x14ac:dyDescent="0.2">
      <c r="B1233" s="158"/>
      <c r="D1233" s="152" t="s">
        <v>157</v>
      </c>
      <c r="E1233" s="159" t="s">
        <v>1</v>
      </c>
      <c r="F1233" s="160" t="s">
        <v>1515</v>
      </c>
      <c r="H1233" s="161">
        <v>2.83</v>
      </c>
      <c r="I1233" s="162"/>
      <c r="L1233" s="158"/>
      <c r="M1233" s="163"/>
      <c r="T1233" s="164"/>
      <c r="AT1233" s="159" t="s">
        <v>157</v>
      </c>
      <c r="AU1233" s="159" t="s">
        <v>88</v>
      </c>
      <c r="AV1233" s="13" t="s">
        <v>88</v>
      </c>
      <c r="AW1233" s="13" t="s">
        <v>34</v>
      </c>
      <c r="AX1233" s="13" t="s">
        <v>78</v>
      </c>
      <c r="AY1233" s="159" t="s">
        <v>147</v>
      </c>
    </row>
    <row r="1234" spans="2:65" s="13" customFormat="1" ht="11.25" x14ac:dyDescent="0.2">
      <c r="B1234" s="158"/>
      <c r="D1234" s="152" t="s">
        <v>157</v>
      </c>
      <c r="E1234" s="159" t="s">
        <v>1</v>
      </c>
      <c r="F1234" s="160" t="s">
        <v>1516</v>
      </c>
      <c r="H1234" s="161">
        <v>2.875</v>
      </c>
      <c r="I1234" s="162"/>
      <c r="L1234" s="158"/>
      <c r="M1234" s="163"/>
      <c r="T1234" s="164"/>
      <c r="AT1234" s="159" t="s">
        <v>157</v>
      </c>
      <c r="AU1234" s="159" t="s">
        <v>88</v>
      </c>
      <c r="AV1234" s="13" t="s">
        <v>88</v>
      </c>
      <c r="AW1234" s="13" t="s">
        <v>34</v>
      </c>
      <c r="AX1234" s="13" t="s">
        <v>78</v>
      </c>
      <c r="AY1234" s="159" t="s">
        <v>147</v>
      </c>
    </row>
    <row r="1235" spans="2:65" s="12" customFormat="1" ht="11.25" x14ac:dyDescent="0.2">
      <c r="B1235" s="151"/>
      <c r="D1235" s="152" t="s">
        <v>157</v>
      </c>
      <c r="E1235" s="153" t="s">
        <v>1</v>
      </c>
      <c r="F1235" s="154" t="s">
        <v>437</v>
      </c>
      <c r="H1235" s="153" t="s">
        <v>1</v>
      </c>
      <c r="I1235" s="155"/>
      <c r="L1235" s="151"/>
      <c r="M1235" s="156"/>
      <c r="T1235" s="157"/>
      <c r="AT1235" s="153" t="s">
        <v>157</v>
      </c>
      <c r="AU1235" s="153" t="s">
        <v>88</v>
      </c>
      <c r="AV1235" s="12" t="s">
        <v>86</v>
      </c>
      <c r="AW1235" s="12" t="s">
        <v>34</v>
      </c>
      <c r="AX1235" s="12" t="s">
        <v>78</v>
      </c>
      <c r="AY1235" s="153" t="s">
        <v>147</v>
      </c>
    </row>
    <row r="1236" spans="2:65" s="13" customFormat="1" ht="11.25" x14ac:dyDescent="0.2">
      <c r="B1236" s="158"/>
      <c r="D1236" s="152" t="s">
        <v>157</v>
      </c>
      <c r="E1236" s="159" t="s">
        <v>1</v>
      </c>
      <c r="F1236" s="160" t="s">
        <v>1517</v>
      </c>
      <c r="H1236" s="161">
        <v>25.675000000000001</v>
      </c>
      <c r="I1236" s="162"/>
      <c r="L1236" s="158"/>
      <c r="M1236" s="163"/>
      <c r="T1236" s="164"/>
      <c r="AT1236" s="159" t="s">
        <v>157</v>
      </c>
      <c r="AU1236" s="159" t="s">
        <v>88</v>
      </c>
      <c r="AV1236" s="13" t="s">
        <v>88</v>
      </c>
      <c r="AW1236" s="13" t="s">
        <v>34</v>
      </c>
      <c r="AX1236" s="13" t="s">
        <v>78</v>
      </c>
      <c r="AY1236" s="159" t="s">
        <v>147</v>
      </c>
    </row>
    <row r="1237" spans="2:65" s="13" customFormat="1" ht="11.25" x14ac:dyDescent="0.2">
      <c r="B1237" s="158"/>
      <c r="D1237" s="152" t="s">
        <v>157</v>
      </c>
      <c r="E1237" s="159" t="s">
        <v>1</v>
      </c>
      <c r="F1237" s="160" t="s">
        <v>1518</v>
      </c>
      <c r="H1237" s="161">
        <v>2.83</v>
      </c>
      <c r="I1237" s="162"/>
      <c r="L1237" s="158"/>
      <c r="M1237" s="163"/>
      <c r="T1237" s="164"/>
      <c r="AT1237" s="159" t="s">
        <v>157</v>
      </c>
      <c r="AU1237" s="159" t="s">
        <v>88</v>
      </c>
      <c r="AV1237" s="13" t="s">
        <v>88</v>
      </c>
      <c r="AW1237" s="13" t="s">
        <v>34</v>
      </c>
      <c r="AX1237" s="13" t="s">
        <v>78</v>
      </c>
      <c r="AY1237" s="159" t="s">
        <v>147</v>
      </c>
    </row>
    <row r="1238" spans="2:65" s="12" customFormat="1" ht="11.25" x14ac:dyDescent="0.2">
      <c r="B1238" s="151"/>
      <c r="D1238" s="152" t="s">
        <v>157</v>
      </c>
      <c r="E1238" s="153" t="s">
        <v>1</v>
      </c>
      <c r="F1238" s="154" t="s">
        <v>438</v>
      </c>
      <c r="H1238" s="153" t="s">
        <v>1</v>
      </c>
      <c r="I1238" s="155"/>
      <c r="L1238" s="151"/>
      <c r="M1238" s="156"/>
      <c r="T1238" s="157"/>
      <c r="AT1238" s="153" t="s">
        <v>157</v>
      </c>
      <c r="AU1238" s="153" t="s">
        <v>88</v>
      </c>
      <c r="AV1238" s="12" t="s">
        <v>86</v>
      </c>
      <c r="AW1238" s="12" t="s">
        <v>34</v>
      </c>
      <c r="AX1238" s="12" t="s">
        <v>78</v>
      </c>
      <c r="AY1238" s="153" t="s">
        <v>147</v>
      </c>
    </row>
    <row r="1239" spans="2:65" s="13" customFormat="1" ht="11.25" x14ac:dyDescent="0.2">
      <c r="B1239" s="158"/>
      <c r="D1239" s="152" t="s">
        <v>157</v>
      </c>
      <c r="E1239" s="159" t="s">
        <v>1</v>
      </c>
      <c r="F1239" s="160" t="s">
        <v>1519</v>
      </c>
      <c r="H1239" s="161">
        <v>25.675000000000001</v>
      </c>
      <c r="I1239" s="162"/>
      <c r="L1239" s="158"/>
      <c r="M1239" s="163"/>
      <c r="T1239" s="164"/>
      <c r="AT1239" s="159" t="s">
        <v>157</v>
      </c>
      <c r="AU1239" s="159" t="s">
        <v>88</v>
      </c>
      <c r="AV1239" s="13" t="s">
        <v>88</v>
      </c>
      <c r="AW1239" s="13" t="s">
        <v>34</v>
      </c>
      <c r="AX1239" s="13" t="s">
        <v>78</v>
      </c>
      <c r="AY1239" s="159" t="s">
        <v>147</v>
      </c>
    </row>
    <row r="1240" spans="2:65" s="13" customFormat="1" ht="11.25" x14ac:dyDescent="0.2">
      <c r="B1240" s="158"/>
      <c r="D1240" s="152" t="s">
        <v>157</v>
      </c>
      <c r="E1240" s="159" t="s">
        <v>1</v>
      </c>
      <c r="F1240" s="160" t="s">
        <v>1520</v>
      </c>
      <c r="H1240" s="161">
        <v>2.83</v>
      </c>
      <c r="I1240" s="162"/>
      <c r="L1240" s="158"/>
      <c r="M1240" s="163"/>
      <c r="T1240" s="164"/>
      <c r="AT1240" s="159" t="s">
        <v>157</v>
      </c>
      <c r="AU1240" s="159" t="s">
        <v>88</v>
      </c>
      <c r="AV1240" s="13" t="s">
        <v>88</v>
      </c>
      <c r="AW1240" s="13" t="s">
        <v>34</v>
      </c>
      <c r="AX1240" s="13" t="s">
        <v>78</v>
      </c>
      <c r="AY1240" s="159" t="s">
        <v>147</v>
      </c>
    </row>
    <row r="1241" spans="2:65" s="12" customFormat="1" ht="11.25" x14ac:dyDescent="0.2">
      <c r="B1241" s="151"/>
      <c r="D1241" s="152" t="s">
        <v>157</v>
      </c>
      <c r="E1241" s="153" t="s">
        <v>1</v>
      </c>
      <c r="F1241" s="154" t="s">
        <v>439</v>
      </c>
      <c r="H1241" s="153" t="s">
        <v>1</v>
      </c>
      <c r="I1241" s="155"/>
      <c r="L1241" s="151"/>
      <c r="M1241" s="156"/>
      <c r="T1241" s="157"/>
      <c r="AT1241" s="153" t="s">
        <v>157</v>
      </c>
      <c r="AU1241" s="153" t="s">
        <v>88</v>
      </c>
      <c r="AV1241" s="12" t="s">
        <v>86</v>
      </c>
      <c r="AW1241" s="12" t="s">
        <v>34</v>
      </c>
      <c r="AX1241" s="12" t="s">
        <v>78</v>
      </c>
      <c r="AY1241" s="153" t="s">
        <v>147</v>
      </c>
    </row>
    <row r="1242" spans="2:65" s="13" customFormat="1" ht="11.25" x14ac:dyDescent="0.2">
      <c r="B1242" s="158"/>
      <c r="D1242" s="152" t="s">
        <v>157</v>
      </c>
      <c r="E1242" s="159" t="s">
        <v>1</v>
      </c>
      <c r="F1242" s="160" t="s">
        <v>1521</v>
      </c>
      <c r="H1242" s="161">
        <v>25.675000000000001</v>
      </c>
      <c r="I1242" s="162"/>
      <c r="L1242" s="158"/>
      <c r="M1242" s="163"/>
      <c r="T1242" s="164"/>
      <c r="AT1242" s="159" t="s">
        <v>157</v>
      </c>
      <c r="AU1242" s="159" t="s">
        <v>88</v>
      </c>
      <c r="AV1242" s="13" t="s">
        <v>88</v>
      </c>
      <c r="AW1242" s="13" t="s">
        <v>34</v>
      </c>
      <c r="AX1242" s="13" t="s">
        <v>78</v>
      </c>
      <c r="AY1242" s="159" t="s">
        <v>147</v>
      </c>
    </row>
    <row r="1243" spans="2:65" s="13" customFormat="1" ht="11.25" x14ac:dyDescent="0.2">
      <c r="B1243" s="158"/>
      <c r="D1243" s="152" t="s">
        <v>157</v>
      </c>
      <c r="E1243" s="159" t="s">
        <v>1</v>
      </c>
      <c r="F1243" s="160" t="s">
        <v>1522</v>
      </c>
      <c r="H1243" s="161">
        <v>2.83</v>
      </c>
      <c r="I1243" s="162"/>
      <c r="L1243" s="158"/>
      <c r="M1243" s="163"/>
      <c r="T1243" s="164"/>
      <c r="AT1243" s="159" t="s">
        <v>157</v>
      </c>
      <c r="AU1243" s="159" t="s">
        <v>88</v>
      </c>
      <c r="AV1243" s="13" t="s">
        <v>88</v>
      </c>
      <c r="AW1243" s="13" t="s">
        <v>34</v>
      </c>
      <c r="AX1243" s="13" t="s">
        <v>78</v>
      </c>
      <c r="AY1243" s="159" t="s">
        <v>147</v>
      </c>
    </row>
    <row r="1244" spans="2:65" s="14" customFormat="1" ht="11.25" x14ac:dyDescent="0.2">
      <c r="B1244" s="165"/>
      <c r="D1244" s="152" t="s">
        <v>157</v>
      </c>
      <c r="E1244" s="166" t="s">
        <v>1</v>
      </c>
      <c r="F1244" s="167" t="s">
        <v>160</v>
      </c>
      <c r="H1244" s="168">
        <v>118.77499999999999</v>
      </c>
      <c r="I1244" s="169"/>
      <c r="L1244" s="165"/>
      <c r="M1244" s="170"/>
      <c r="T1244" s="171"/>
      <c r="AT1244" s="166" t="s">
        <v>157</v>
      </c>
      <c r="AU1244" s="166" t="s">
        <v>88</v>
      </c>
      <c r="AV1244" s="14" t="s">
        <v>153</v>
      </c>
      <c r="AW1244" s="14" t="s">
        <v>34</v>
      </c>
      <c r="AX1244" s="14" t="s">
        <v>86</v>
      </c>
      <c r="AY1244" s="166" t="s">
        <v>147</v>
      </c>
    </row>
    <row r="1245" spans="2:65" s="1" customFormat="1" ht="21.75" customHeight="1" x14ac:dyDescent="0.2">
      <c r="B1245" s="32"/>
      <c r="C1245" s="133" t="s">
        <v>1523</v>
      </c>
      <c r="D1245" s="133" t="s">
        <v>149</v>
      </c>
      <c r="E1245" s="134" t="s">
        <v>1524</v>
      </c>
      <c r="F1245" s="135" t="s">
        <v>1525</v>
      </c>
      <c r="G1245" s="136" t="s">
        <v>163</v>
      </c>
      <c r="H1245" s="137">
        <v>247.16</v>
      </c>
      <c r="I1245" s="138"/>
      <c r="J1245" s="139">
        <f>ROUND(I1245*H1245,2)</f>
        <v>0</v>
      </c>
      <c r="K1245" s="140"/>
      <c r="L1245" s="32"/>
      <c r="M1245" s="141" t="s">
        <v>1</v>
      </c>
      <c r="N1245" s="142" t="s">
        <v>43</v>
      </c>
      <c r="P1245" s="143">
        <f>O1245*H1245</f>
        <v>0</v>
      </c>
      <c r="Q1245" s="143">
        <v>0</v>
      </c>
      <c r="R1245" s="143">
        <f>Q1245*H1245</f>
        <v>0</v>
      </c>
      <c r="S1245" s="143">
        <v>2.9999999999999997E-4</v>
      </c>
      <c r="T1245" s="144">
        <f>S1245*H1245</f>
        <v>7.4147999999999992E-2</v>
      </c>
      <c r="AR1245" s="145" t="s">
        <v>251</v>
      </c>
      <c r="AT1245" s="145" t="s">
        <v>149</v>
      </c>
      <c r="AU1245" s="145" t="s">
        <v>88</v>
      </c>
      <c r="AY1245" s="17" t="s">
        <v>147</v>
      </c>
      <c r="BE1245" s="146">
        <f>IF(N1245="základní",J1245,0)</f>
        <v>0</v>
      </c>
      <c r="BF1245" s="146">
        <f>IF(N1245="snížená",J1245,0)</f>
        <v>0</v>
      </c>
      <c r="BG1245" s="146">
        <f>IF(N1245="zákl. přenesená",J1245,0)</f>
        <v>0</v>
      </c>
      <c r="BH1245" s="146">
        <f>IF(N1245="sníž. přenesená",J1245,0)</f>
        <v>0</v>
      </c>
      <c r="BI1245" s="146">
        <f>IF(N1245="nulová",J1245,0)</f>
        <v>0</v>
      </c>
      <c r="BJ1245" s="17" t="s">
        <v>86</v>
      </c>
      <c r="BK1245" s="146">
        <f>ROUND(I1245*H1245,2)</f>
        <v>0</v>
      </c>
      <c r="BL1245" s="17" t="s">
        <v>251</v>
      </c>
      <c r="BM1245" s="145" t="s">
        <v>1526</v>
      </c>
    </row>
    <row r="1246" spans="2:65" s="1" customFormat="1" ht="11.25" x14ac:dyDescent="0.2">
      <c r="B1246" s="32"/>
      <c r="D1246" s="147" t="s">
        <v>155</v>
      </c>
      <c r="F1246" s="148" t="s">
        <v>1527</v>
      </c>
      <c r="I1246" s="149"/>
      <c r="L1246" s="32"/>
      <c r="M1246" s="150"/>
      <c r="T1246" s="56"/>
      <c r="AT1246" s="17" t="s">
        <v>155</v>
      </c>
      <c r="AU1246" s="17" t="s">
        <v>88</v>
      </c>
    </row>
    <row r="1247" spans="2:65" s="12" customFormat="1" ht="11.25" x14ac:dyDescent="0.2">
      <c r="B1247" s="151"/>
      <c r="D1247" s="152" t="s">
        <v>157</v>
      </c>
      <c r="E1247" s="153" t="s">
        <v>1</v>
      </c>
      <c r="F1247" s="154" t="s">
        <v>432</v>
      </c>
      <c r="H1247" s="153" t="s">
        <v>1</v>
      </c>
      <c r="I1247" s="155"/>
      <c r="L1247" s="151"/>
      <c r="M1247" s="156"/>
      <c r="T1247" s="157"/>
      <c r="AT1247" s="153" t="s">
        <v>157</v>
      </c>
      <c r="AU1247" s="153" t="s">
        <v>88</v>
      </c>
      <c r="AV1247" s="12" t="s">
        <v>86</v>
      </c>
      <c r="AW1247" s="12" t="s">
        <v>34</v>
      </c>
      <c r="AX1247" s="12" t="s">
        <v>78</v>
      </c>
      <c r="AY1247" s="153" t="s">
        <v>147</v>
      </c>
    </row>
    <row r="1248" spans="2:65" s="13" customFormat="1" ht="11.25" x14ac:dyDescent="0.2">
      <c r="B1248" s="158"/>
      <c r="D1248" s="152" t="s">
        <v>157</v>
      </c>
      <c r="E1248" s="159" t="s">
        <v>1</v>
      </c>
      <c r="F1248" s="160" t="s">
        <v>1528</v>
      </c>
      <c r="H1248" s="161">
        <v>0.16</v>
      </c>
      <c r="I1248" s="162"/>
      <c r="L1248" s="158"/>
      <c r="M1248" s="163"/>
      <c r="T1248" s="164"/>
      <c r="AT1248" s="159" t="s">
        <v>157</v>
      </c>
      <c r="AU1248" s="159" t="s">
        <v>88</v>
      </c>
      <c r="AV1248" s="13" t="s">
        <v>88</v>
      </c>
      <c r="AW1248" s="13" t="s">
        <v>34</v>
      </c>
      <c r="AX1248" s="13" t="s">
        <v>78</v>
      </c>
      <c r="AY1248" s="159" t="s">
        <v>147</v>
      </c>
    </row>
    <row r="1249" spans="2:51" s="13" customFormat="1" ht="11.25" x14ac:dyDescent="0.2">
      <c r="B1249" s="158"/>
      <c r="D1249" s="152" t="s">
        <v>157</v>
      </c>
      <c r="E1249" s="159" t="s">
        <v>1</v>
      </c>
      <c r="F1249" s="160" t="s">
        <v>1529</v>
      </c>
      <c r="H1249" s="161">
        <v>0.2</v>
      </c>
      <c r="I1249" s="162"/>
      <c r="L1249" s="158"/>
      <c r="M1249" s="163"/>
      <c r="T1249" s="164"/>
      <c r="AT1249" s="159" t="s">
        <v>157</v>
      </c>
      <c r="AU1249" s="159" t="s">
        <v>88</v>
      </c>
      <c r="AV1249" s="13" t="s">
        <v>88</v>
      </c>
      <c r="AW1249" s="13" t="s">
        <v>34</v>
      </c>
      <c r="AX1249" s="13" t="s">
        <v>78</v>
      </c>
      <c r="AY1249" s="159" t="s">
        <v>147</v>
      </c>
    </row>
    <row r="1250" spans="2:51" s="13" customFormat="1" ht="11.25" x14ac:dyDescent="0.2">
      <c r="B1250" s="158"/>
      <c r="D1250" s="152" t="s">
        <v>157</v>
      </c>
      <c r="E1250" s="159" t="s">
        <v>1</v>
      </c>
      <c r="F1250" s="160" t="s">
        <v>1530</v>
      </c>
      <c r="H1250" s="161">
        <v>7.2</v>
      </c>
      <c r="I1250" s="162"/>
      <c r="L1250" s="158"/>
      <c r="M1250" s="163"/>
      <c r="T1250" s="164"/>
      <c r="AT1250" s="159" t="s">
        <v>157</v>
      </c>
      <c r="AU1250" s="159" t="s">
        <v>88</v>
      </c>
      <c r="AV1250" s="13" t="s">
        <v>88</v>
      </c>
      <c r="AW1250" s="13" t="s">
        <v>34</v>
      </c>
      <c r="AX1250" s="13" t="s">
        <v>78</v>
      </c>
      <c r="AY1250" s="159" t="s">
        <v>147</v>
      </c>
    </row>
    <row r="1251" spans="2:51" s="12" customFormat="1" ht="11.25" x14ac:dyDescent="0.2">
      <c r="B1251" s="151"/>
      <c r="D1251" s="152" t="s">
        <v>157</v>
      </c>
      <c r="E1251" s="153" t="s">
        <v>1</v>
      </c>
      <c r="F1251" s="154" t="s">
        <v>434</v>
      </c>
      <c r="H1251" s="153" t="s">
        <v>1</v>
      </c>
      <c r="I1251" s="155"/>
      <c r="L1251" s="151"/>
      <c r="M1251" s="156"/>
      <c r="T1251" s="157"/>
      <c r="AT1251" s="153" t="s">
        <v>157</v>
      </c>
      <c r="AU1251" s="153" t="s">
        <v>88</v>
      </c>
      <c r="AV1251" s="12" t="s">
        <v>86</v>
      </c>
      <c r="AW1251" s="12" t="s">
        <v>34</v>
      </c>
      <c r="AX1251" s="12" t="s">
        <v>78</v>
      </c>
      <c r="AY1251" s="153" t="s">
        <v>147</v>
      </c>
    </row>
    <row r="1252" spans="2:51" s="13" customFormat="1" ht="11.25" x14ac:dyDescent="0.2">
      <c r="B1252" s="158"/>
      <c r="D1252" s="152" t="s">
        <v>157</v>
      </c>
      <c r="E1252" s="159" t="s">
        <v>1</v>
      </c>
      <c r="F1252" s="160" t="s">
        <v>1531</v>
      </c>
      <c r="H1252" s="161">
        <v>22.3</v>
      </c>
      <c r="I1252" s="162"/>
      <c r="L1252" s="158"/>
      <c r="M1252" s="163"/>
      <c r="T1252" s="164"/>
      <c r="AT1252" s="159" t="s">
        <v>157</v>
      </c>
      <c r="AU1252" s="159" t="s">
        <v>88</v>
      </c>
      <c r="AV1252" s="13" t="s">
        <v>88</v>
      </c>
      <c r="AW1252" s="13" t="s">
        <v>34</v>
      </c>
      <c r="AX1252" s="13" t="s">
        <v>78</v>
      </c>
      <c r="AY1252" s="159" t="s">
        <v>147</v>
      </c>
    </row>
    <row r="1253" spans="2:51" s="13" customFormat="1" ht="11.25" x14ac:dyDescent="0.2">
      <c r="B1253" s="158"/>
      <c r="D1253" s="152" t="s">
        <v>157</v>
      </c>
      <c r="E1253" s="159" t="s">
        <v>1</v>
      </c>
      <c r="F1253" s="160" t="s">
        <v>1532</v>
      </c>
      <c r="H1253" s="161">
        <v>7.6</v>
      </c>
      <c r="I1253" s="162"/>
      <c r="L1253" s="158"/>
      <c r="M1253" s="163"/>
      <c r="T1253" s="164"/>
      <c r="AT1253" s="159" t="s">
        <v>157</v>
      </c>
      <c r="AU1253" s="159" t="s">
        <v>88</v>
      </c>
      <c r="AV1253" s="13" t="s">
        <v>88</v>
      </c>
      <c r="AW1253" s="13" t="s">
        <v>34</v>
      </c>
      <c r="AX1253" s="13" t="s">
        <v>78</v>
      </c>
      <c r="AY1253" s="159" t="s">
        <v>147</v>
      </c>
    </row>
    <row r="1254" spans="2:51" s="13" customFormat="1" ht="11.25" x14ac:dyDescent="0.2">
      <c r="B1254" s="158"/>
      <c r="D1254" s="152" t="s">
        <v>157</v>
      </c>
      <c r="E1254" s="159" t="s">
        <v>1</v>
      </c>
      <c r="F1254" s="160" t="s">
        <v>1533</v>
      </c>
      <c r="H1254" s="161">
        <v>12.7</v>
      </c>
      <c r="I1254" s="162"/>
      <c r="L1254" s="158"/>
      <c r="M1254" s="163"/>
      <c r="T1254" s="164"/>
      <c r="AT1254" s="159" t="s">
        <v>157</v>
      </c>
      <c r="AU1254" s="159" t="s">
        <v>88</v>
      </c>
      <c r="AV1254" s="13" t="s">
        <v>88</v>
      </c>
      <c r="AW1254" s="13" t="s">
        <v>34</v>
      </c>
      <c r="AX1254" s="13" t="s">
        <v>78</v>
      </c>
      <c r="AY1254" s="159" t="s">
        <v>147</v>
      </c>
    </row>
    <row r="1255" spans="2:51" s="13" customFormat="1" ht="11.25" x14ac:dyDescent="0.2">
      <c r="B1255" s="158"/>
      <c r="D1255" s="152" t="s">
        <v>157</v>
      </c>
      <c r="E1255" s="159" t="s">
        <v>1</v>
      </c>
      <c r="F1255" s="160" t="s">
        <v>1534</v>
      </c>
      <c r="H1255" s="161">
        <v>1.55</v>
      </c>
      <c r="I1255" s="162"/>
      <c r="L1255" s="158"/>
      <c r="M1255" s="163"/>
      <c r="T1255" s="164"/>
      <c r="AT1255" s="159" t="s">
        <v>157</v>
      </c>
      <c r="AU1255" s="159" t="s">
        <v>88</v>
      </c>
      <c r="AV1255" s="13" t="s">
        <v>88</v>
      </c>
      <c r="AW1255" s="13" t="s">
        <v>34</v>
      </c>
      <c r="AX1255" s="13" t="s">
        <v>78</v>
      </c>
      <c r="AY1255" s="159" t="s">
        <v>147</v>
      </c>
    </row>
    <row r="1256" spans="2:51" s="12" customFormat="1" ht="11.25" x14ac:dyDescent="0.2">
      <c r="B1256" s="151"/>
      <c r="D1256" s="152" t="s">
        <v>157</v>
      </c>
      <c r="E1256" s="153" t="s">
        <v>1</v>
      </c>
      <c r="F1256" s="154" t="s">
        <v>437</v>
      </c>
      <c r="H1256" s="153" t="s">
        <v>1</v>
      </c>
      <c r="I1256" s="155"/>
      <c r="L1256" s="151"/>
      <c r="M1256" s="156"/>
      <c r="T1256" s="157"/>
      <c r="AT1256" s="153" t="s">
        <v>157</v>
      </c>
      <c r="AU1256" s="153" t="s">
        <v>88</v>
      </c>
      <c r="AV1256" s="12" t="s">
        <v>86</v>
      </c>
      <c r="AW1256" s="12" t="s">
        <v>34</v>
      </c>
      <c r="AX1256" s="12" t="s">
        <v>78</v>
      </c>
      <c r="AY1256" s="153" t="s">
        <v>147</v>
      </c>
    </row>
    <row r="1257" spans="2:51" s="13" customFormat="1" ht="11.25" x14ac:dyDescent="0.2">
      <c r="B1257" s="158"/>
      <c r="D1257" s="152" t="s">
        <v>157</v>
      </c>
      <c r="E1257" s="159" t="s">
        <v>1</v>
      </c>
      <c r="F1257" s="160" t="s">
        <v>1535</v>
      </c>
      <c r="H1257" s="161">
        <v>57.55</v>
      </c>
      <c r="I1257" s="162"/>
      <c r="L1257" s="158"/>
      <c r="M1257" s="163"/>
      <c r="T1257" s="164"/>
      <c r="AT1257" s="159" t="s">
        <v>157</v>
      </c>
      <c r="AU1257" s="159" t="s">
        <v>88</v>
      </c>
      <c r="AV1257" s="13" t="s">
        <v>88</v>
      </c>
      <c r="AW1257" s="13" t="s">
        <v>34</v>
      </c>
      <c r="AX1257" s="13" t="s">
        <v>78</v>
      </c>
      <c r="AY1257" s="159" t="s">
        <v>147</v>
      </c>
    </row>
    <row r="1258" spans="2:51" s="13" customFormat="1" ht="11.25" x14ac:dyDescent="0.2">
      <c r="B1258" s="158"/>
      <c r="D1258" s="152" t="s">
        <v>157</v>
      </c>
      <c r="E1258" s="159" t="s">
        <v>1</v>
      </c>
      <c r="F1258" s="160" t="s">
        <v>1536</v>
      </c>
      <c r="H1258" s="161">
        <v>7.6</v>
      </c>
      <c r="I1258" s="162"/>
      <c r="L1258" s="158"/>
      <c r="M1258" s="163"/>
      <c r="T1258" s="164"/>
      <c r="AT1258" s="159" t="s">
        <v>157</v>
      </c>
      <c r="AU1258" s="159" t="s">
        <v>88</v>
      </c>
      <c r="AV1258" s="13" t="s">
        <v>88</v>
      </c>
      <c r="AW1258" s="13" t="s">
        <v>34</v>
      </c>
      <c r="AX1258" s="13" t="s">
        <v>78</v>
      </c>
      <c r="AY1258" s="159" t="s">
        <v>147</v>
      </c>
    </row>
    <row r="1259" spans="2:51" s="12" customFormat="1" ht="11.25" x14ac:dyDescent="0.2">
      <c r="B1259" s="151"/>
      <c r="D1259" s="152" t="s">
        <v>157</v>
      </c>
      <c r="E1259" s="153" t="s">
        <v>1</v>
      </c>
      <c r="F1259" s="154" t="s">
        <v>438</v>
      </c>
      <c r="H1259" s="153" t="s">
        <v>1</v>
      </c>
      <c r="I1259" s="155"/>
      <c r="L1259" s="151"/>
      <c r="M1259" s="156"/>
      <c r="T1259" s="157"/>
      <c r="AT1259" s="153" t="s">
        <v>157</v>
      </c>
      <c r="AU1259" s="153" t="s">
        <v>88</v>
      </c>
      <c r="AV1259" s="12" t="s">
        <v>86</v>
      </c>
      <c r="AW1259" s="12" t="s">
        <v>34</v>
      </c>
      <c r="AX1259" s="12" t="s">
        <v>78</v>
      </c>
      <c r="AY1259" s="153" t="s">
        <v>147</v>
      </c>
    </row>
    <row r="1260" spans="2:51" s="13" customFormat="1" ht="11.25" x14ac:dyDescent="0.2">
      <c r="B1260" s="158"/>
      <c r="D1260" s="152" t="s">
        <v>157</v>
      </c>
      <c r="E1260" s="159" t="s">
        <v>1</v>
      </c>
      <c r="F1260" s="160" t="s">
        <v>1537</v>
      </c>
      <c r="H1260" s="161">
        <v>57.55</v>
      </c>
      <c r="I1260" s="162"/>
      <c r="L1260" s="158"/>
      <c r="M1260" s="163"/>
      <c r="T1260" s="164"/>
      <c r="AT1260" s="159" t="s">
        <v>157</v>
      </c>
      <c r="AU1260" s="159" t="s">
        <v>88</v>
      </c>
      <c r="AV1260" s="13" t="s">
        <v>88</v>
      </c>
      <c r="AW1260" s="13" t="s">
        <v>34</v>
      </c>
      <c r="AX1260" s="13" t="s">
        <v>78</v>
      </c>
      <c r="AY1260" s="159" t="s">
        <v>147</v>
      </c>
    </row>
    <row r="1261" spans="2:51" s="13" customFormat="1" ht="11.25" x14ac:dyDescent="0.2">
      <c r="B1261" s="158"/>
      <c r="D1261" s="152" t="s">
        <v>157</v>
      </c>
      <c r="E1261" s="159" t="s">
        <v>1</v>
      </c>
      <c r="F1261" s="160" t="s">
        <v>1538</v>
      </c>
      <c r="H1261" s="161">
        <v>7.6</v>
      </c>
      <c r="I1261" s="162"/>
      <c r="L1261" s="158"/>
      <c r="M1261" s="163"/>
      <c r="T1261" s="164"/>
      <c r="AT1261" s="159" t="s">
        <v>157</v>
      </c>
      <c r="AU1261" s="159" t="s">
        <v>88</v>
      </c>
      <c r="AV1261" s="13" t="s">
        <v>88</v>
      </c>
      <c r="AW1261" s="13" t="s">
        <v>34</v>
      </c>
      <c r="AX1261" s="13" t="s">
        <v>78</v>
      </c>
      <c r="AY1261" s="159" t="s">
        <v>147</v>
      </c>
    </row>
    <row r="1262" spans="2:51" s="12" customFormat="1" ht="11.25" x14ac:dyDescent="0.2">
      <c r="B1262" s="151"/>
      <c r="D1262" s="152" t="s">
        <v>157</v>
      </c>
      <c r="E1262" s="153" t="s">
        <v>1</v>
      </c>
      <c r="F1262" s="154" t="s">
        <v>439</v>
      </c>
      <c r="H1262" s="153" t="s">
        <v>1</v>
      </c>
      <c r="I1262" s="155"/>
      <c r="L1262" s="151"/>
      <c r="M1262" s="156"/>
      <c r="T1262" s="157"/>
      <c r="AT1262" s="153" t="s">
        <v>157</v>
      </c>
      <c r="AU1262" s="153" t="s">
        <v>88</v>
      </c>
      <c r="AV1262" s="12" t="s">
        <v>86</v>
      </c>
      <c r="AW1262" s="12" t="s">
        <v>34</v>
      </c>
      <c r="AX1262" s="12" t="s">
        <v>78</v>
      </c>
      <c r="AY1262" s="153" t="s">
        <v>147</v>
      </c>
    </row>
    <row r="1263" spans="2:51" s="13" customFormat="1" ht="11.25" x14ac:dyDescent="0.2">
      <c r="B1263" s="158"/>
      <c r="D1263" s="152" t="s">
        <v>157</v>
      </c>
      <c r="E1263" s="159" t="s">
        <v>1</v>
      </c>
      <c r="F1263" s="160" t="s">
        <v>1539</v>
      </c>
      <c r="H1263" s="161">
        <v>57.55</v>
      </c>
      <c r="I1263" s="162"/>
      <c r="L1263" s="158"/>
      <c r="M1263" s="163"/>
      <c r="T1263" s="164"/>
      <c r="AT1263" s="159" t="s">
        <v>157</v>
      </c>
      <c r="AU1263" s="159" t="s">
        <v>88</v>
      </c>
      <c r="AV1263" s="13" t="s">
        <v>88</v>
      </c>
      <c r="AW1263" s="13" t="s">
        <v>34</v>
      </c>
      <c r="AX1263" s="13" t="s">
        <v>78</v>
      </c>
      <c r="AY1263" s="159" t="s">
        <v>147</v>
      </c>
    </row>
    <row r="1264" spans="2:51" s="13" customFormat="1" ht="11.25" x14ac:dyDescent="0.2">
      <c r="B1264" s="158"/>
      <c r="D1264" s="152" t="s">
        <v>157</v>
      </c>
      <c r="E1264" s="159" t="s">
        <v>1</v>
      </c>
      <c r="F1264" s="160" t="s">
        <v>1540</v>
      </c>
      <c r="H1264" s="161">
        <v>7.6</v>
      </c>
      <c r="I1264" s="162"/>
      <c r="L1264" s="158"/>
      <c r="M1264" s="163"/>
      <c r="T1264" s="164"/>
      <c r="AT1264" s="159" t="s">
        <v>157</v>
      </c>
      <c r="AU1264" s="159" t="s">
        <v>88</v>
      </c>
      <c r="AV1264" s="13" t="s">
        <v>88</v>
      </c>
      <c r="AW1264" s="13" t="s">
        <v>34</v>
      </c>
      <c r="AX1264" s="13" t="s">
        <v>78</v>
      </c>
      <c r="AY1264" s="159" t="s">
        <v>147</v>
      </c>
    </row>
    <row r="1265" spans="2:65" s="14" customFormat="1" ht="11.25" x14ac:dyDescent="0.2">
      <c r="B1265" s="165"/>
      <c r="D1265" s="152" t="s">
        <v>157</v>
      </c>
      <c r="E1265" s="166" t="s">
        <v>1</v>
      </c>
      <c r="F1265" s="167" t="s">
        <v>160</v>
      </c>
      <c r="H1265" s="168">
        <v>247.15999999999994</v>
      </c>
      <c r="I1265" s="169"/>
      <c r="L1265" s="165"/>
      <c r="M1265" s="170"/>
      <c r="T1265" s="171"/>
      <c r="AT1265" s="166" t="s">
        <v>157</v>
      </c>
      <c r="AU1265" s="166" t="s">
        <v>88</v>
      </c>
      <c r="AV1265" s="14" t="s">
        <v>153</v>
      </c>
      <c r="AW1265" s="14" t="s">
        <v>34</v>
      </c>
      <c r="AX1265" s="14" t="s">
        <v>86</v>
      </c>
      <c r="AY1265" s="166" t="s">
        <v>147</v>
      </c>
    </row>
    <row r="1266" spans="2:65" s="1" customFormat="1" ht="16.5" customHeight="1" x14ac:dyDescent="0.2">
      <c r="B1266" s="32"/>
      <c r="C1266" s="133" t="s">
        <v>1541</v>
      </c>
      <c r="D1266" s="133" t="s">
        <v>149</v>
      </c>
      <c r="E1266" s="134" t="s">
        <v>1542</v>
      </c>
      <c r="F1266" s="135" t="s">
        <v>1543</v>
      </c>
      <c r="G1266" s="136" t="s">
        <v>163</v>
      </c>
      <c r="H1266" s="137">
        <v>209.49600000000001</v>
      </c>
      <c r="I1266" s="138"/>
      <c r="J1266" s="139">
        <f>ROUND(I1266*H1266,2)</f>
        <v>0</v>
      </c>
      <c r="K1266" s="140"/>
      <c r="L1266" s="32"/>
      <c r="M1266" s="141" t="s">
        <v>1</v>
      </c>
      <c r="N1266" s="142" t="s">
        <v>43</v>
      </c>
      <c r="P1266" s="143">
        <f>O1266*H1266</f>
        <v>0</v>
      </c>
      <c r="Q1266" s="143">
        <v>1.0000000000000001E-5</v>
      </c>
      <c r="R1266" s="143">
        <f>Q1266*H1266</f>
        <v>2.0949600000000003E-3</v>
      </c>
      <c r="S1266" s="143">
        <v>0</v>
      </c>
      <c r="T1266" s="144">
        <f>S1266*H1266</f>
        <v>0</v>
      </c>
      <c r="AR1266" s="145" t="s">
        <v>251</v>
      </c>
      <c r="AT1266" s="145" t="s">
        <v>149</v>
      </c>
      <c r="AU1266" s="145" t="s">
        <v>88</v>
      </c>
      <c r="AY1266" s="17" t="s">
        <v>147</v>
      </c>
      <c r="BE1266" s="146">
        <f>IF(N1266="základní",J1266,0)</f>
        <v>0</v>
      </c>
      <c r="BF1266" s="146">
        <f>IF(N1266="snížená",J1266,0)</f>
        <v>0</v>
      </c>
      <c r="BG1266" s="146">
        <f>IF(N1266="zákl. přenesená",J1266,0)</f>
        <v>0</v>
      </c>
      <c r="BH1266" s="146">
        <f>IF(N1266="sníž. přenesená",J1266,0)</f>
        <v>0</v>
      </c>
      <c r="BI1266" s="146">
        <f>IF(N1266="nulová",J1266,0)</f>
        <v>0</v>
      </c>
      <c r="BJ1266" s="17" t="s">
        <v>86</v>
      </c>
      <c r="BK1266" s="146">
        <f>ROUND(I1266*H1266,2)</f>
        <v>0</v>
      </c>
      <c r="BL1266" s="17" t="s">
        <v>251</v>
      </c>
      <c r="BM1266" s="145" t="s">
        <v>1544</v>
      </c>
    </row>
    <row r="1267" spans="2:65" s="1" customFormat="1" ht="11.25" x14ac:dyDescent="0.2">
      <c r="B1267" s="32"/>
      <c r="D1267" s="147" t="s">
        <v>155</v>
      </c>
      <c r="F1267" s="148" t="s">
        <v>1545</v>
      </c>
      <c r="I1267" s="149"/>
      <c r="L1267" s="32"/>
      <c r="M1267" s="150"/>
      <c r="T1267" s="56"/>
      <c r="AT1267" s="17" t="s">
        <v>155</v>
      </c>
      <c r="AU1267" s="17" t="s">
        <v>88</v>
      </c>
    </row>
    <row r="1268" spans="2:65" s="12" customFormat="1" ht="11.25" x14ac:dyDescent="0.2">
      <c r="B1268" s="151"/>
      <c r="D1268" s="152" t="s">
        <v>157</v>
      </c>
      <c r="E1268" s="153" t="s">
        <v>1</v>
      </c>
      <c r="F1268" s="154" t="s">
        <v>432</v>
      </c>
      <c r="H1268" s="153" t="s">
        <v>1</v>
      </c>
      <c r="I1268" s="155"/>
      <c r="L1268" s="151"/>
      <c r="M1268" s="156"/>
      <c r="T1268" s="157"/>
      <c r="AT1268" s="153" t="s">
        <v>157</v>
      </c>
      <c r="AU1268" s="153" t="s">
        <v>88</v>
      </c>
      <c r="AV1268" s="12" t="s">
        <v>86</v>
      </c>
      <c r="AW1268" s="12" t="s">
        <v>34</v>
      </c>
      <c r="AX1268" s="12" t="s">
        <v>78</v>
      </c>
      <c r="AY1268" s="153" t="s">
        <v>147</v>
      </c>
    </row>
    <row r="1269" spans="2:65" s="13" customFormat="1" ht="11.25" x14ac:dyDescent="0.2">
      <c r="B1269" s="158"/>
      <c r="D1269" s="152" t="s">
        <v>157</v>
      </c>
      <c r="E1269" s="159" t="s">
        <v>1</v>
      </c>
      <c r="F1269" s="160" t="s">
        <v>1546</v>
      </c>
      <c r="H1269" s="161">
        <v>6.58</v>
      </c>
      <c r="I1269" s="162"/>
      <c r="L1269" s="158"/>
      <c r="M1269" s="163"/>
      <c r="T1269" s="164"/>
      <c r="AT1269" s="159" t="s">
        <v>157</v>
      </c>
      <c r="AU1269" s="159" t="s">
        <v>88</v>
      </c>
      <c r="AV1269" s="13" t="s">
        <v>88</v>
      </c>
      <c r="AW1269" s="13" t="s">
        <v>34</v>
      </c>
      <c r="AX1269" s="13" t="s">
        <v>78</v>
      </c>
      <c r="AY1269" s="159" t="s">
        <v>147</v>
      </c>
    </row>
    <row r="1270" spans="2:65" s="12" customFormat="1" ht="11.25" x14ac:dyDescent="0.2">
      <c r="B1270" s="151"/>
      <c r="D1270" s="152" t="s">
        <v>157</v>
      </c>
      <c r="E1270" s="153" t="s">
        <v>1</v>
      </c>
      <c r="F1270" s="154" t="s">
        <v>434</v>
      </c>
      <c r="H1270" s="153" t="s">
        <v>1</v>
      </c>
      <c r="I1270" s="155"/>
      <c r="L1270" s="151"/>
      <c r="M1270" s="156"/>
      <c r="T1270" s="157"/>
      <c r="AT1270" s="153" t="s">
        <v>157</v>
      </c>
      <c r="AU1270" s="153" t="s">
        <v>88</v>
      </c>
      <c r="AV1270" s="12" t="s">
        <v>86</v>
      </c>
      <c r="AW1270" s="12" t="s">
        <v>34</v>
      </c>
      <c r="AX1270" s="12" t="s">
        <v>78</v>
      </c>
      <c r="AY1270" s="153" t="s">
        <v>147</v>
      </c>
    </row>
    <row r="1271" spans="2:65" s="13" customFormat="1" ht="11.25" x14ac:dyDescent="0.2">
      <c r="B1271" s="158"/>
      <c r="D1271" s="152" t="s">
        <v>157</v>
      </c>
      <c r="E1271" s="159" t="s">
        <v>1</v>
      </c>
      <c r="F1271" s="160" t="s">
        <v>1547</v>
      </c>
      <c r="H1271" s="161">
        <v>29.85</v>
      </c>
      <c r="I1271" s="162"/>
      <c r="L1271" s="158"/>
      <c r="M1271" s="163"/>
      <c r="T1271" s="164"/>
      <c r="AT1271" s="159" t="s">
        <v>157</v>
      </c>
      <c r="AU1271" s="159" t="s">
        <v>88</v>
      </c>
      <c r="AV1271" s="13" t="s">
        <v>88</v>
      </c>
      <c r="AW1271" s="13" t="s">
        <v>34</v>
      </c>
      <c r="AX1271" s="13" t="s">
        <v>78</v>
      </c>
      <c r="AY1271" s="159" t="s">
        <v>147</v>
      </c>
    </row>
    <row r="1272" spans="2:65" s="13" customFormat="1" ht="11.25" x14ac:dyDescent="0.2">
      <c r="B1272" s="158"/>
      <c r="D1272" s="152" t="s">
        <v>157</v>
      </c>
      <c r="E1272" s="159" t="s">
        <v>1</v>
      </c>
      <c r="F1272" s="160" t="s">
        <v>1548</v>
      </c>
      <c r="H1272" s="161">
        <v>7.58</v>
      </c>
      <c r="I1272" s="162"/>
      <c r="L1272" s="158"/>
      <c r="M1272" s="163"/>
      <c r="T1272" s="164"/>
      <c r="AT1272" s="159" t="s">
        <v>157</v>
      </c>
      <c r="AU1272" s="159" t="s">
        <v>88</v>
      </c>
      <c r="AV1272" s="13" t="s">
        <v>88</v>
      </c>
      <c r="AW1272" s="13" t="s">
        <v>34</v>
      </c>
      <c r="AX1272" s="13" t="s">
        <v>78</v>
      </c>
      <c r="AY1272" s="159" t="s">
        <v>147</v>
      </c>
    </row>
    <row r="1273" spans="2:65" s="13" customFormat="1" ht="11.25" x14ac:dyDescent="0.2">
      <c r="B1273" s="158"/>
      <c r="D1273" s="152" t="s">
        <v>157</v>
      </c>
      <c r="E1273" s="159" t="s">
        <v>1</v>
      </c>
      <c r="F1273" s="160" t="s">
        <v>1549</v>
      </c>
      <c r="H1273" s="161">
        <v>7.2960000000000003</v>
      </c>
      <c r="I1273" s="162"/>
      <c r="L1273" s="158"/>
      <c r="M1273" s="163"/>
      <c r="T1273" s="164"/>
      <c r="AT1273" s="159" t="s">
        <v>157</v>
      </c>
      <c r="AU1273" s="159" t="s">
        <v>88</v>
      </c>
      <c r="AV1273" s="13" t="s">
        <v>88</v>
      </c>
      <c r="AW1273" s="13" t="s">
        <v>34</v>
      </c>
      <c r="AX1273" s="13" t="s">
        <v>78</v>
      </c>
      <c r="AY1273" s="159" t="s">
        <v>147</v>
      </c>
    </row>
    <row r="1274" spans="2:65" s="12" customFormat="1" ht="11.25" x14ac:dyDescent="0.2">
      <c r="B1274" s="151"/>
      <c r="D1274" s="152" t="s">
        <v>157</v>
      </c>
      <c r="E1274" s="153" t="s">
        <v>1</v>
      </c>
      <c r="F1274" s="154" t="s">
        <v>437</v>
      </c>
      <c r="H1274" s="153" t="s">
        <v>1</v>
      </c>
      <c r="I1274" s="155"/>
      <c r="L1274" s="151"/>
      <c r="M1274" s="156"/>
      <c r="T1274" s="157"/>
      <c r="AT1274" s="153" t="s">
        <v>157</v>
      </c>
      <c r="AU1274" s="153" t="s">
        <v>88</v>
      </c>
      <c r="AV1274" s="12" t="s">
        <v>86</v>
      </c>
      <c r="AW1274" s="12" t="s">
        <v>34</v>
      </c>
      <c r="AX1274" s="12" t="s">
        <v>78</v>
      </c>
      <c r="AY1274" s="153" t="s">
        <v>147</v>
      </c>
    </row>
    <row r="1275" spans="2:65" s="13" customFormat="1" ht="11.25" x14ac:dyDescent="0.2">
      <c r="B1275" s="158"/>
      <c r="D1275" s="152" t="s">
        <v>157</v>
      </c>
      <c r="E1275" s="159" t="s">
        <v>1</v>
      </c>
      <c r="F1275" s="160" t="s">
        <v>1550</v>
      </c>
      <c r="H1275" s="161">
        <v>45.15</v>
      </c>
      <c r="I1275" s="162"/>
      <c r="L1275" s="158"/>
      <c r="M1275" s="163"/>
      <c r="T1275" s="164"/>
      <c r="AT1275" s="159" t="s">
        <v>157</v>
      </c>
      <c r="AU1275" s="159" t="s">
        <v>88</v>
      </c>
      <c r="AV1275" s="13" t="s">
        <v>88</v>
      </c>
      <c r="AW1275" s="13" t="s">
        <v>34</v>
      </c>
      <c r="AX1275" s="13" t="s">
        <v>78</v>
      </c>
      <c r="AY1275" s="159" t="s">
        <v>147</v>
      </c>
    </row>
    <row r="1276" spans="2:65" s="13" customFormat="1" ht="11.25" x14ac:dyDescent="0.2">
      <c r="B1276" s="158"/>
      <c r="D1276" s="152" t="s">
        <v>157</v>
      </c>
      <c r="E1276" s="159" t="s">
        <v>1</v>
      </c>
      <c r="F1276" s="160" t="s">
        <v>1551</v>
      </c>
      <c r="H1276" s="161">
        <v>7.58</v>
      </c>
      <c r="I1276" s="162"/>
      <c r="L1276" s="158"/>
      <c r="M1276" s="163"/>
      <c r="T1276" s="164"/>
      <c r="AT1276" s="159" t="s">
        <v>157</v>
      </c>
      <c r="AU1276" s="159" t="s">
        <v>88</v>
      </c>
      <c r="AV1276" s="13" t="s">
        <v>88</v>
      </c>
      <c r="AW1276" s="13" t="s">
        <v>34</v>
      </c>
      <c r="AX1276" s="13" t="s">
        <v>78</v>
      </c>
      <c r="AY1276" s="159" t="s">
        <v>147</v>
      </c>
    </row>
    <row r="1277" spans="2:65" s="12" customFormat="1" ht="11.25" x14ac:dyDescent="0.2">
      <c r="B1277" s="151"/>
      <c r="D1277" s="152" t="s">
        <v>157</v>
      </c>
      <c r="E1277" s="153" t="s">
        <v>1</v>
      </c>
      <c r="F1277" s="154" t="s">
        <v>438</v>
      </c>
      <c r="H1277" s="153" t="s">
        <v>1</v>
      </c>
      <c r="I1277" s="155"/>
      <c r="L1277" s="151"/>
      <c r="M1277" s="156"/>
      <c r="T1277" s="157"/>
      <c r="AT1277" s="153" t="s">
        <v>157</v>
      </c>
      <c r="AU1277" s="153" t="s">
        <v>88</v>
      </c>
      <c r="AV1277" s="12" t="s">
        <v>86</v>
      </c>
      <c r="AW1277" s="12" t="s">
        <v>34</v>
      </c>
      <c r="AX1277" s="12" t="s">
        <v>78</v>
      </c>
      <c r="AY1277" s="153" t="s">
        <v>147</v>
      </c>
    </row>
    <row r="1278" spans="2:65" s="13" customFormat="1" ht="11.25" x14ac:dyDescent="0.2">
      <c r="B1278" s="158"/>
      <c r="D1278" s="152" t="s">
        <v>157</v>
      </c>
      <c r="E1278" s="159" t="s">
        <v>1</v>
      </c>
      <c r="F1278" s="160" t="s">
        <v>1552</v>
      </c>
      <c r="H1278" s="161">
        <v>45.15</v>
      </c>
      <c r="I1278" s="162"/>
      <c r="L1278" s="158"/>
      <c r="M1278" s="163"/>
      <c r="T1278" s="164"/>
      <c r="AT1278" s="159" t="s">
        <v>157</v>
      </c>
      <c r="AU1278" s="159" t="s">
        <v>88</v>
      </c>
      <c r="AV1278" s="13" t="s">
        <v>88</v>
      </c>
      <c r="AW1278" s="13" t="s">
        <v>34</v>
      </c>
      <c r="AX1278" s="13" t="s">
        <v>78</v>
      </c>
      <c r="AY1278" s="159" t="s">
        <v>147</v>
      </c>
    </row>
    <row r="1279" spans="2:65" s="13" customFormat="1" ht="11.25" x14ac:dyDescent="0.2">
      <c r="B1279" s="158"/>
      <c r="D1279" s="152" t="s">
        <v>157</v>
      </c>
      <c r="E1279" s="159" t="s">
        <v>1</v>
      </c>
      <c r="F1279" s="160" t="s">
        <v>1553</v>
      </c>
      <c r="H1279" s="161">
        <v>7.58</v>
      </c>
      <c r="I1279" s="162"/>
      <c r="L1279" s="158"/>
      <c r="M1279" s="163"/>
      <c r="T1279" s="164"/>
      <c r="AT1279" s="159" t="s">
        <v>157</v>
      </c>
      <c r="AU1279" s="159" t="s">
        <v>88</v>
      </c>
      <c r="AV1279" s="13" t="s">
        <v>88</v>
      </c>
      <c r="AW1279" s="13" t="s">
        <v>34</v>
      </c>
      <c r="AX1279" s="13" t="s">
        <v>78</v>
      </c>
      <c r="AY1279" s="159" t="s">
        <v>147</v>
      </c>
    </row>
    <row r="1280" spans="2:65" s="12" customFormat="1" ht="11.25" x14ac:dyDescent="0.2">
      <c r="B1280" s="151"/>
      <c r="D1280" s="152" t="s">
        <v>157</v>
      </c>
      <c r="E1280" s="153" t="s">
        <v>1</v>
      </c>
      <c r="F1280" s="154" t="s">
        <v>439</v>
      </c>
      <c r="H1280" s="153" t="s">
        <v>1</v>
      </c>
      <c r="I1280" s="155"/>
      <c r="L1280" s="151"/>
      <c r="M1280" s="156"/>
      <c r="T1280" s="157"/>
      <c r="AT1280" s="153" t="s">
        <v>157</v>
      </c>
      <c r="AU1280" s="153" t="s">
        <v>88</v>
      </c>
      <c r="AV1280" s="12" t="s">
        <v>86</v>
      </c>
      <c r="AW1280" s="12" t="s">
        <v>34</v>
      </c>
      <c r="AX1280" s="12" t="s">
        <v>78</v>
      </c>
      <c r="AY1280" s="153" t="s">
        <v>147</v>
      </c>
    </row>
    <row r="1281" spans="2:65" s="13" customFormat="1" ht="11.25" x14ac:dyDescent="0.2">
      <c r="B1281" s="158"/>
      <c r="D1281" s="152" t="s">
        <v>157</v>
      </c>
      <c r="E1281" s="159" t="s">
        <v>1</v>
      </c>
      <c r="F1281" s="160" t="s">
        <v>1554</v>
      </c>
      <c r="H1281" s="161">
        <v>45.15</v>
      </c>
      <c r="I1281" s="162"/>
      <c r="L1281" s="158"/>
      <c r="M1281" s="163"/>
      <c r="T1281" s="164"/>
      <c r="AT1281" s="159" t="s">
        <v>157</v>
      </c>
      <c r="AU1281" s="159" t="s">
        <v>88</v>
      </c>
      <c r="AV1281" s="13" t="s">
        <v>88</v>
      </c>
      <c r="AW1281" s="13" t="s">
        <v>34</v>
      </c>
      <c r="AX1281" s="13" t="s">
        <v>78</v>
      </c>
      <c r="AY1281" s="159" t="s">
        <v>147</v>
      </c>
    </row>
    <row r="1282" spans="2:65" s="13" customFormat="1" ht="11.25" x14ac:dyDescent="0.2">
      <c r="B1282" s="158"/>
      <c r="D1282" s="152" t="s">
        <v>157</v>
      </c>
      <c r="E1282" s="159" t="s">
        <v>1</v>
      </c>
      <c r="F1282" s="160" t="s">
        <v>1555</v>
      </c>
      <c r="H1282" s="161">
        <v>7.58</v>
      </c>
      <c r="I1282" s="162"/>
      <c r="L1282" s="158"/>
      <c r="M1282" s="163"/>
      <c r="T1282" s="164"/>
      <c r="AT1282" s="159" t="s">
        <v>157</v>
      </c>
      <c r="AU1282" s="159" t="s">
        <v>88</v>
      </c>
      <c r="AV1282" s="13" t="s">
        <v>88</v>
      </c>
      <c r="AW1282" s="13" t="s">
        <v>34</v>
      </c>
      <c r="AX1282" s="13" t="s">
        <v>78</v>
      </c>
      <c r="AY1282" s="159" t="s">
        <v>147</v>
      </c>
    </row>
    <row r="1283" spans="2:65" s="14" customFormat="1" ht="11.25" x14ac:dyDescent="0.2">
      <c r="B1283" s="165"/>
      <c r="D1283" s="152" t="s">
        <v>157</v>
      </c>
      <c r="E1283" s="166" t="s">
        <v>1</v>
      </c>
      <c r="F1283" s="167" t="s">
        <v>160</v>
      </c>
      <c r="H1283" s="168">
        <v>209.49600000000001</v>
      </c>
      <c r="I1283" s="169"/>
      <c r="L1283" s="165"/>
      <c r="M1283" s="170"/>
      <c r="T1283" s="171"/>
      <c r="AT1283" s="166" t="s">
        <v>157</v>
      </c>
      <c r="AU1283" s="166" t="s">
        <v>88</v>
      </c>
      <c r="AV1283" s="14" t="s">
        <v>153</v>
      </c>
      <c r="AW1283" s="14" t="s">
        <v>34</v>
      </c>
      <c r="AX1283" s="14" t="s">
        <v>86</v>
      </c>
      <c r="AY1283" s="166" t="s">
        <v>147</v>
      </c>
    </row>
    <row r="1284" spans="2:65" s="1" customFormat="1" ht="49.15" customHeight="1" x14ac:dyDescent="0.2">
      <c r="B1284" s="32"/>
      <c r="C1284" s="172" t="s">
        <v>1556</v>
      </c>
      <c r="D1284" s="172" t="s">
        <v>392</v>
      </c>
      <c r="E1284" s="173" t="s">
        <v>1503</v>
      </c>
      <c r="F1284" s="174" t="s">
        <v>1504</v>
      </c>
      <c r="G1284" s="175" t="s">
        <v>152</v>
      </c>
      <c r="H1284" s="176">
        <v>17.597999999999999</v>
      </c>
      <c r="I1284" s="177"/>
      <c r="J1284" s="178">
        <f>ROUND(I1284*H1284,2)</f>
        <v>0</v>
      </c>
      <c r="K1284" s="179"/>
      <c r="L1284" s="180"/>
      <c r="M1284" s="181" t="s">
        <v>1</v>
      </c>
      <c r="N1284" s="182" t="s">
        <v>43</v>
      </c>
      <c r="P1284" s="143">
        <f>O1284*H1284</f>
        <v>0</v>
      </c>
      <c r="Q1284" s="143">
        <v>2.5999999999999999E-3</v>
      </c>
      <c r="R1284" s="143">
        <f>Q1284*H1284</f>
        <v>4.5754799999999998E-2</v>
      </c>
      <c r="S1284" s="143">
        <v>0</v>
      </c>
      <c r="T1284" s="144">
        <f>S1284*H1284</f>
        <v>0</v>
      </c>
      <c r="AR1284" s="145" t="s">
        <v>361</v>
      </c>
      <c r="AT1284" s="145" t="s">
        <v>392</v>
      </c>
      <c r="AU1284" s="145" t="s">
        <v>88</v>
      </c>
      <c r="AY1284" s="17" t="s">
        <v>147</v>
      </c>
      <c r="BE1284" s="146">
        <f>IF(N1284="základní",J1284,0)</f>
        <v>0</v>
      </c>
      <c r="BF1284" s="146">
        <f>IF(N1284="snížená",J1284,0)</f>
        <v>0</v>
      </c>
      <c r="BG1284" s="146">
        <f>IF(N1284="zákl. přenesená",J1284,0)</f>
        <v>0</v>
      </c>
      <c r="BH1284" s="146">
        <f>IF(N1284="sníž. přenesená",J1284,0)</f>
        <v>0</v>
      </c>
      <c r="BI1284" s="146">
        <f>IF(N1284="nulová",J1284,0)</f>
        <v>0</v>
      </c>
      <c r="BJ1284" s="17" t="s">
        <v>86</v>
      </c>
      <c r="BK1284" s="146">
        <f>ROUND(I1284*H1284,2)</f>
        <v>0</v>
      </c>
      <c r="BL1284" s="17" t="s">
        <v>251</v>
      </c>
      <c r="BM1284" s="145" t="s">
        <v>1557</v>
      </c>
    </row>
    <row r="1285" spans="2:65" s="13" customFormat="1" ht="11.25" x14ac:dyDescent="0.2">
      <c r="B1285" s="158"/>
      <c r="D1285" s="152" t="s">
        <v>157</v>
      </c>
      <c r="E1285" s="159" t="s">
        <v>1</v>
      </c>
      <c r="F1285" s="160" t="s">
        <v>1558</v>
      </c>
      <c r="H1285" s="161">
        <v>17.597999999999999</v>
      </c>
      <c r="I1285" s="162"/>
      <c r="L1285" s="158"/>
      <c r="M1285" s="163"/>
      <c r="T1285" s="164"/>
      <c r="AT1285" s="159" t="s">
        <v>157</v>
      </c>
      <c r="AU1285" s="159" t="s">
        <v>88</v>
      </c>
      <c r="AV1285" s="13" t="s">
        <v>88</v>
      </c>
      <c r="AW1285" s="13" t="s">
        <v>34</v>
      </c>
      <c r="AX1285" s="13" t="s">
        <v>78</v>
      </c>
      <c r="AY1285" s="159" t="s">
        <v>147</v>
      </c>
    </row>
    <row r="1286" spans="2:65" s="14" customFormat="1" ht="11.25" x14ac:dyDescent="0.2">
      <c r="B1286" s="165"/>
      <c r="D1286" s="152" t="s">
        <v>157</v>
      </c>
      <c r="E1286" s="166" t="s">
        <v>1</v>
      </c>
      <c r="F1286" s="167" t="s">
        <v>160</v>
      </c>
      <c r="H1286" s="168">
        <v>17.597999999999999</v>
      </c>
      <c r="I1286" s="169"/>
      <c r="L1286" s="165"/>
      <c r="M1286" s="170"/>
      <c r="T1286" s="171"/>
      <c r="AT1286" s="166" t="s">
        <v>157</v>
      </c>
      <c r="AU1286" s="166" t="s">
        <v>88</v>
      </c>
      <c r="AV1286" s="14" t="s">
        <v>153</v>
      </c>
      <c r="AW1286" s="14" t="s">
        <v>34</v>
      </c>
      <c r="AX1286" s="14" t="s">
        <v>86</v>
      </c>
      <c r="AY1286" s="166" t="s">
        <v>147</v>
      </c>
    </row>
    <row r="1287" spans="2:65" s="1" customFormat="1" ht="24.2" customHeight="1" x14ac:dyDescent="0.2">
      <c r="B1287" s="32"/>
      <c r="C1287" s="133" t="s">
        <v>1559</v>
      </c>
      <c r="D1287" s="133" t="s">
        <v>149</v>
      </c>
      <c r="E1287" s="134" t="s">
        <v>1560</v>
      </c>
      <c r="F1287" s="135" t="s">
        <v>1561</v>
      </c>
      <c r="G1287" s="136" t="s">
        <v>855</v>
      </c>
      <c r="H1287" s="183"/>
      <c r="I1287" s="138"/>
      <c r="J1287" s="139">
        <f>ROUND(I1287*H1287,2)</f>
        <v>0</v>
      </c>
      <c r="K1287" s="140"/>
      <c r="L1287" s="32"/>
      <c r="M1287" s="141" t="s">
        <v>1</v>
      </c>
      <c r="N1287" s="142" t="s">
        <v>43</v>
      </c>
      <c r="P1287" s="143">
        <f>O1287*H1287</f>
        <v>0</v>
      </c>
      <c r="Q1287" s="143">
        <v>0</v>
      </c>
      <c r="R1287" s="143">
        <f>Q1287*H1287</f>
        <v>0</v>
      </c>
      <c r="S1287" s="143">
        <v>0</v>
      </c>
      <c r="T1287" s="144">
        <f>S1287*H1287</f>
        <v>0</v>
      </c>
      <c r="AR1287" s="145" t="s">
        <v>251</v>
      </c>
      <c r="AT1287" s="145" t="s">
        <v>149</v>
      </c>
      <c r="AU1287" s="145" t="s">
        <v>88</v>
      </c>
      <c r="AY1287" s="17" t="s">
        <v>147</v>
      </c>
      <c r="BE1287" s="146">
        <f>IF(N1287="základní",J1287,0)</f>
        <v>0</v>
      </c>
      <c r="BF1287" s="146">
        <f>IF(N1287="snížená",J1287,0)</f>
        <v>0</v>
      </c>
      <c r="BG1287" s="146">
        <f>IF(N1287="zákl. přenesená",J1287,0)</f>
        <v>0</v>
      </c>
      <c r="BH1287" s="146">
        <f>IF(N1287="sníž. přenesená",J1287,0)</f>
        <v>0</v>
      </c>
      <c r="BI1287" s="146">
        <f>IF(N1287="nulová",J1287,0)</f>
        <v>0</v>
      </c>
      <c r="BJ1287" s="17" t="s">
        <v>86</v>
      </c>
      <c r="BK1287" s="146">
        <f>ROUND(I1287*H1287,2)</f>
        <v>0</v>
      </c>
      <c r="BL1287" s="17" t="s">
        <v>251</v>
      </c>
      <c r="BM1287" s="145" t="s">
        <v>1562</v>
      </c>
    </row>
    <row r="1288" spans="2:65" s="1" customFormat="1" ht="11.25" x14ac:dyDescent="0.2">
      <c r="B1288" s="32"/>
      <c r="D1288" s="147" t="s">
        <v>155</v>
      </c>
      <c r="F1288" s="148" t="s">
        <v>1563</v>
      </c>
      <c r="I1288" s="149"/>
      <c r="L1288" s="32"/>
      <c r="M1288" s="150"/>
      <c r="T1288" s="56"/>
      <c r="AT1288" s="17" t="s">
        <v>155</v>
      </c>
      <c r="AU1288" s="17" t="s">
        <v>88</v>
      </c>
    </row>
    <row r="1289" spans="2:65" s="1" customFormat="1" ht="33" customHeight="1" x14ac:dyDescent="0.2">
      <c r="B1289" s="32"/>
      <c r="C1289" s="133" t="s">
        <v>1564</v>
      </c>
      <c r="D1289" s="133" t="s">
        <v>149</v>
      </c>
      <c r="E1289" s="134" t="s">
        <v>1565</v>
      </c>
      <c r="F1289" s="135" t="s">
        <v>1566</v>
      </c>
      <c r="G1289" s="136" t="s">
        <v>855</v>
      </c>
      <c r="H1289" s="183"/>
      <c r="I1289" s="138"/>
      <c r="J1289" s="139">
        <f>ROUND(I1289*H1289,2)</f>
        <v>0</v>
      </c>
      <c r="K1289" s="140"/>
      <c r="L1289" s="32"/>
      <c r="M1289" s="141" t="s">
        <v>1</v>
      </c>
      <c r="N1289" s="142" t="s">
        <v>43</v>
      </c>
      <c r="P1289" s="143">
        <f>O1289*H1289</f>
        <v>0</v>
      </c>
      <c r="Q1289" s="143">
        <v>0</v>
      </c>
      <c r="R1289" s="143">
        <f>Q1289*H1289</f>
        <v>0</v>
      </c>
      <c r="S1289" s="143">
        <v>0</v>
      </c>
      <c r="T1289" s="144">
        <f>S1289*H1289</f>
        <v>0</v>
      </c>
      <c r="AR1289" s="145" t="s">
        <v>251</v>
      </c>
      <c r="AT1289" s="145" t="s">
        <v>149</v>
      </c>
      <c r="AU1289" s="145" t="s">
        <v>88</v>
      </c>
      <c r="AY1289" s="17" t="s">
        <v>147</v>
      </c>
      <c r="BE1289" s="146">
        <f>IF(N1289="základní",J1289,0)</f>
        <v>0</v>
      </c>
      <c r="BF1289" s="146">
        <f>IF(N1289="snížená",J1289,0)</f>
        <v>0</v>
      </c>
      <c r="BG1289" s="146">
        <f>IF(N1289="zákl. přenesená",J1289,0)</f>
        <v>0</v>
      </c>
      <c r="BH1289" s="146">
        <f>IF(N1289="sníž. přenesená",J1289,0)</f>
        <v>0</v>
      </c>
      <c r="BI1289" s="146">
        <f>IF(N1289="nulová",J1289,0)</f>
        <v>0</v>
      </c>
      <c r="BJ1289" s="17" t="s">
        <v>86</v>
      </c>
      <c r="BK1289" s="146">
        <f>ROUND(I1289*H1289,2)</f>
        <v>0</v>
      </c>
      <c r="BL1289" s="17" t="s">
        <v>251</v>
      </c>
      <c r="BM1289" s="145" t="s">
        <v>1567</v>
      </c>
    </row>
    <row r="1290" spans="2:65" s="1" customFormat="1" ht="11.25" x14ac:dyDescent="0.2">
      <c r="B1290" s="32"/>
      <c r="D1290" s="147" t="s">
        <v>155</v>
      </c>
      <c r="F1290" s="148" t="s">
        <v>1568</v>
      </c>
      <c r="I1290" s="149"/>
      <c r="L1290" s="32"/>
      <c r="M1290" s="150"/>
      <c r="T1290" s="56"/>
      <c r="AT1290" s="17" t="s">
        <v>155</v>
      </c>
      <c r="AU1290" s="17" t="s">
        <v>88</v>
      </c>
    </row>
    <row r="1291" spans="2:65" s="11" customFormat="1" ht="22.9" customHeight="1" x14ac:dyDescent="0.2">
      <c r="B1291" s="121"/>
      <c r="D1291" s="122" t="s">
        <v>77</v>
      </c>
      <c r="E1291" s="131" t="s">
        <v>1569</v>
      </c>
      <c r="F1291" s="131" t="s">
        <v>1570</v>
      </c>
      <c r="I1291" s="124"/>
      <c r="J1291" s="132">
        <f>BK1291</f>
        <v>0</v>
      </c>
      <c r="L1291" s="121"/>
      <c r="M1291" s="126"/>
      <c r="P1291" s="127">
        <f>SUM(P1292:P1304)</f>
        <v>0</v>
      </c>
      <c r="R1291" s="127">
        <f>SUM(R1292:R1304)</f>
        <v>1.7581200000000002E-3</v>
      </c>
      <c r="T1291" s="128">
        <f>SUM(T1292:T1304)</f>
        <v>0</v>
      </c>
      <c r="AR1291" s="122" t="s">
        <v>88</v>
      </c>
      <c r="AT1291" s="129" t="s">
        <v>77</v>
      </c>
      <c r="AU1291" s="129" t="s">
        <v>86</v>
      </c>
      <c r="AY1291" s="122" t="s">
        <v>147</v>
      </c>
      <c r="BK1291" s="130">
        <f>SUM(BK1292:BK1304)</f>
        <v>0</v>
      </c>
    </row>
    <row r="1292" spans="2:65" s="1" customFormat="1" ht="24.2" customHeight="1" x14ac:dyDescent="0.2">
      <c r="B1292" s="32"/>
      <c r="C1292" s="133" t="s">
        <v>1571</v>
      </c>
      <c r="D1292" s="133" t="s">
        <v>149</v>
      </c>
      <c r="E1292" s="134" t="s">
        <v>1572</v>
      </c>
      <c r="F1292" s="135" t="s">
        <v>1573</v>
      </c>
      <c r="G1292" s="136" t="s">
        <v>152</v>
      </c>
      <c r="H1292" s="137">
        <v>3.8220000000000001</v>
      </c>
      <c r="I1292" s="138"/>
      <c r="J1292" s="139">
        <f>ROUND(I1292*H1292,2)</f>
        <v>0</v>
      </c>
      <c r="K1292" s="140"/>
      <c r="L1292" s="32"/>
      <c r="M1292" s="141" t="s">
        <v>1</v>
      </c>
      <c r="N1292" s="142" t="s">
        <v>43</v>
      </c>
      <c r="P1292" s="143">
        <f>O1292*H1292</f>
        <v>0</v>
      </c>
      <c r="Q1292" s="143">
        <v>8.0000000000000007E-5</v>
      </c>
      <c r="R1292" s="143">
        <f>Q1292*H1292</f>
        <v>3.0576000000000003E-4</v>
      </c>
      <c r="S1292" s="143">
        <v>0</v>
      </c>
      <c r="T1292" s="144">
        <f>S1292*H1292</f>
        <v>0</v>
      </c>
      <c r="AR1292" s="145" t="s">
        <v>251</v>
      </c>
      <c r="AT1292" s="145" t="s">
        <v>149</v>
      </c>
      <c r="AU1292" s="145" t="s">
        <v>88</v>
      </c>
      <c r="AY1292" s="17" t="s">
        <v>147</v>
      </c>
      <c r="BE1292" s="146">
        <f>IF(N1292="základní",J1292,0)</f>
        <v>0</v>
      </c>
      <c r="BF1292" s="146">
        <f>IF(N1292="snížená",J1292,0)</f>
        <v>0</v>
      </c>
      <c r="BG1292" s="146">
        <f>IF(N1292="zákl. přenesená",J1292,0)</f>
        <v>0</v>
      </c>
      <c r="BH1292" s="146">
        <f>IF(N1292="sníž. přenesená",J1292,0)</f>
        <v>0</v>
      </c>
      <c r="BI1292" s="146">
        <f>IF(N1292="nulová",J1292,0)</f>
        <v>0</v>
      </c>
      <c r="BJ1292" s="17" t="s">
        <v>86</v>
      </c>
      <c r="BK1292" s="146">
        <f>ROUND(I1292*H1292,2)</f>
        <v>0</v>
      </c>
      <c r="BL1292" s="17" t="s">
        <v>251</v>
      </c>
      <c r="BM1292" s="145" t="s">
        <v>1574</v>
      </c>
    </row>
    <row r="1293" spans="2:65" s="1" customFormat="1" ht="11.25" x14ac:dyDescent="0.2">
      <c r="B1293" s="32"/>
      <c r="D1293" s="147" t="s">
        <v>155</v>
      </c>
      <c r="F1293" s="148" t="s">
        <v>1575</v>
      </c>
      <c r="I1293" s="149"/>
      <c r="L1293" s="32"/>
      <c r="M1293" s="150"/>
      <c r="T1293" s="56"/>
      <c r="AT1293" s="17" t="s">
        <v>155</v>
      </c>
      <c r="AU1293" s="17" t="s">
        <v>88</v>
      </c>
    </row>
    <row r="1294" spans="2:65" s="12" customFormat="1" ht="11.25" x14ac:dyDescent="0.2">
      <c r="B1294" s="151"/>
      <c r="D1294" s="152" t="s">
        <v>157</v>
      </c>
      <c r="E1294" s="153" t="s">
        <v>1</v>
      </c>
      <c r="F1294" s="154" t="s">
        <v>1576</v>
      </c>
      <c r="H1294" s="153" t="s">
        <v>1</v>
      </c>
      <c r="I1294" s="155"/>
      <c r="L1294" s="151"/>
      <c r="M1294" s="156"/>
      <c r="T1294" s="157"/>
      <c r="AT1294" s="153" t="s">
        <v>157</v>
      </c>
      <c r="AU1294" s="153" t="s">
        <v>88</v>
      </c>
      <c r="AV1294" s="12" t="s">
        <v>86</v>
      </c>
      <c r="AW1294" s="12" t="s">
        <v>34</v>
      </c>
      <c r="AX1294" s="12" t="s">
        <v>78</v>
      </c>
      <c r="AY1294" s="153" t="s">
        <v>147</v>
      </c>
    </row>
    <row r="1295" spans="2:65" s="13" customFormat="1" ht="11.25" x14ac:dyDescent="0.2">
      <c r="B1295" s="158"/>
      <c r="D1295" s="152" t="s">
        <v>157</v>
      </c>
      <c r="E1295" s="159" t="s">
        <v>1</v>
      </c>
      <c r="F1295" s="160" t="s">
        <v>1577</v>
      </c>
      <c r="H1295" s="161">
        <v>1.1220000000000001</v>
      </c>
      <c r="I1295" s="162"/>
      <c r="L1295" s="158"/>
      <c r="M1295" s="163"/>
      <c r="T1295" s="164"/>
      <c r="AT1295" s="159" t="s">
        <v>157</v>
      </c>
      <c r="AU1295" s="159" t="s">
        <v>88</v>
      </c>
      <c r="AV1295" s="13" t="s">
        <v>88</v>
      </c>
      <c r="AW1295" s="13" t="s">
        <v>34</v>
      </c>
      <c r="AX1295" s="13" t="s">
        <v>78</v>
      </c>
      <c r="AY1295" s="159" t="s">
        <v>147</v>
      </c>
    </row>
    <row r="1296" spans="2:65" s="13" customFormat="1" ht="11.25" x14ac:dyDescent="0.2">
      <c r="B1296" s="158"/>
      <c r="D1296" s="152" t="s">
        <v>157</v>
      </c>
      <c r="E1296" s="159" t="s">
        <v>1</v>
      </c>
      <c r="F1296" s="160" t="s">
        <v>1578</v>
      </c>
      <c r="H1296" s="161">
        <v>1.35</v>
      </c>
      <c r="I1296" s="162"/>
      <c r="L1296" s="158"/>
      <c r="M1296" s="163"/>
      <c r="T1296" s="164"/>
      <c r="AT1296" s="159" t="s">
        <v>157</v>
      </c>
      <c r="AU1296" s="159" t="s">
        <v>88</v>
      </c>
      <c r="AV1296" s="13" t="s">
        <v>88</v>
      </c>
      <c r="AW1296" s="13" t="s">
        <v>34</v>
      </c>
      <c r="AX1296" s="13" t="s">
        <v>78</v>
      </c>
      <c r="AY1296" s="159" t="s">
        <v>147</v>
      </c>
    </row>
    <row r="1297" spans="2:65" s="13" customFormat="1" ht="11.25" x14ac:dyDescent="0.2">
      <c r="B1297" s="158"/>
      <c r="D1297" s="152" t="s">
        <v>157</v>
      </c>
      <c r="E1297" s="159" t="s">
        <v>1</v>
      </c>
      <c r="F1297" s="160" t="s">
        <v>1579</v>
      </c>
      <c r="H1297" s="161">
        <v>1.35</v>
      </c>
      <c r="I1297" s="162"/>
      <c r="L1297" s="158"/>
      <c r="M1297" s="163"/>
      <c r="T1297" s="164"/>
      <c r="AT1297" s="159" t="s">
        <v>157</v>
      </c>
      <c r="AU1297" s="159" t="s">
        <v>88</v>
      </c>
      <c r="AV1297" s="13" t="s">
        <v>88</v>
      </c>
      <c r="AW1297" s="13" t="s">
        <v>34</v>
      </c>
      <c r="AX1297" s="13" t="s">
        <v>78</v>
      </c>
      <c r="AY1297" s="159" t="s">
        <v>147</v>
      </c>
    </row>
    <row r="1298" spans="2:65" s="14" customFormat="1" ht="11.25" x14ac:dyDescent="0.2">
      <c r="B1298" s="165"/>
      <c r="D1298" s="152" t="s">
        <v>157</v>
      </c>
      <c r="E1298" s="166" t="s">
        <v>1</v>
      </c>
      <c r="F1298" s="167" t="s">
        <v>160</v>
      </c>
      <c r="H1298" s="168">
        <v>3.8220000000000005</v>
      </c>
      <c r="I1298" s="169"/>
      <c r="L1298" s="165"/>
      <c r="M1298" s="170"/>
      <c r="T1298" s="171"/>
      <c r="AT1298" s="166" t="s">
        <v>157</v>
      </c>
      <c r="AU1298" s="166" t="s">
        <v>88</v>
      </c>
      <c r="AV1298" s="14" t="s">
        <v>153</v>
      </c>
      <c r="AW1298" s="14" t="s">
        <v>34</v>
      </c>
      <c r="AX1298" s="14" t="s">
        <v>86</v>
      </c>
      <c r="AY1298" s="166" t="s">
        <v>147</v>
      </c>
    </row>
    <row r="1299" spans="2:65" s="1" customFormat="1" ht="24.2" customHeight="1" x14ac:dyDescent="0.2">
      <c r="B1299" s="32"/>
      <c r="C1299" s="133" t="s">
        <v>1580</v>
      </c>
      <c r="D1299" s="133" t="s">
        <v>149</v>
      </c>
      <c r="E1299" s="134" t="s">
        <v>1581</v>
      </c>
      <c r="F1299" s="135" t="s">
        <v>1582</v>
      </c>
      <c r="G1299" s="136" t="s">
        <v>152</v>
      </c>
      <c r="H1299" s="137">
        <v>3.8220000000000001</v>
      </c>
      <c r="I1299" s="138"/>
      <c r="J1299" s="139">
        <f>ROUND(I1299*H1299,2)</f>
        <v>0</v>
      </c>
      <c r="K1299" s="140"/>
      <c r="L1299" s="32"/>
      <c r="M1299" s="141" t="s">
        <v>1</v>
      </c>
      <c r="N1299" s="142" t="s">
        <v>43</v>
      </c>
      <c r="P1299" s="143">
        <f>O1299*H1299</f>
        <v>0</v>
      </c>
      <c r="Q1299" s="143">
        <v>1.3999999999999999E-4</v>
      </c>
      <c r="R1299" s="143">
        <f>Q1299*H1299</f>
        <v>5.3507999999999995E-4</v>
      </c>
      <c r="S1299" s="143">
        <v>0</v>
      </c>
      <c r="T1299" s="144">
        <f>S1299*H1299</f>
        <v>0</v>
      </c>
      <c r="AR1299" s="145" t="s">
        <v>251</v>
      </c>
      <c r="AT1299" s="145" t="s">
        <v>149</v>
      </c>
      <c r="AU1299" s="145" t="s">
        <v>88</v>
      </c>
      <c r="AY1299" s="17" t="s">
        <v>147</v>
      </c>
      <c r="BE1299" s="146">
        <f>IF(N1299="základní",J1299,0)</f>
        <v>0</v>
      </c>
      <c r="BF1299" s="146">
        <f>IF(N1299="snížená",J1299,0)</f>
        <v>0</v>
      </c>
      <c r="BG1299" s="146">
        <f>IF(N1299="zákl. přenesená",J1299,0)</f>
        <v>0</v>
      </c>
      <c r="BH1299" s="146">
        <f>IF(N1299="sníž. přenesená",J1299,0)</f>
        <v>0</v>
      </c>
      <c r="BI1299" s="146">
        <f>IF(N1299="nulová",J1299,0)</f>
        <v>0</v>
      </c>
      <c r="BJ1299" s="17" t="s">
        <v>86</v>
      </c>
      <c r="BK1299" s="146">
        <f>ROUND(I1299*H1299,2)</f>
        <v>0</v>
      </c>
      <c r="BL1299" s="17" t="s">
        <v>251</v>
      </c>
      <c r="BM1299" s="145" t="s">
        <v>1583</v>
      </c>
    </row>
    <row r="1300" spans="2:65" s="1" customFormat="1" ht="11.25" x14ac:dyDescent="0.2">
      <c r="B1300" s="32"/>
      <c r="D1300" s="147" t="s">
        <v>155</v>
      </c>
      <c r="F1300" s="148" t="s">
        <v>1584</v>
      </c>
      <c r="I1300" s="149"/>
      <c r="L1300" s="32"/>
      <c r="M1300" s="150"/>
      <c r="T1300" s="56"/>
      <c r="AT1300" s="17" t="s">
        <v>155</v>
      </c>
      <c r="AU1300" s="17" t="s">
        <v>88</v>
      </c>
    </row>
    <row r="1301" spans="2:65" s="1" customFormat="1" ht="24.2" customHeight="1" x14ac:dyDescent="0.2">
      <c r="B1301" s="32"/>
      <c r="C1301" s="133" t="s">
        <v>1585</v>
      </c>
      <c r="D1301" s="133" t="s">
        <v>149</v>
      </c>
      <c r="E1301" s="134" t="s">
        <v>1586</v>
      </c>
      <c r="F1301" s="135" t="s">
        <v>1587</v>
      </c>
      <c r="G1301" s="136" t="s">
        <v>152</v>
      </c>
      <c r="H1301" s="137">
        <v>7.6440000000000001</v>
      </c>
      <c r="I1301" s="138"/>
      <c r="J1301" s="139">
        <f>ROUND(I1301*H1301,2)</f>
        <v>0</v>
      </c>
      <c r="K1301" s="140"/>
      <c r="L1301" s="32"/>
      <c r="M1301" s="141" t="s">
        <v>1</v>
      </c>
      <c r="N1301" s="142" t="s">
        <v>43</v>
      </c>
      <c r="P1301" s="143">
        <f>O1301*H1301</f>
        <v>0</v>
      </c>
      <c r="Q1301" s="143">
        <v>1.2E-4</v>
      </c>
      <c r="R1301" s="143">
        <f>Q1301*H1301</f>
        <v>9.1728000000000003E-4</v>
      </c>
      <c r="S1301" s="143">
        <v>0</v>
      </c>
      <c r="T1301" s="144">
        <f>S1301*H1301</f>
        <v>0</v>
      </c>
      <c r="AR1301" s="145" t="s">
        <v>251</v>
      </c>
      <c r="AT1301" s="145" t="s">
        <v>149</v>
      </c>
      <c r="AU1301" s="145" t="s">
        <v>88</v>
      </c>
      <c r="AY1301" s="17" t="s">
        <v>147</v>
      </c>
      <c r="BE1301" s="146">
        <f>IF(N1301="základní",J1301,0)</f>
        <v>0</v>
      </c>
      <c r="BF1301" s="146">
        <f>IF(N1301="snížená",J1301,0)</f>
        <v>0</v>
      </c>
      <c r="BG1301" s="146">
        <f>IF(N1301="zákl. přenesená",J1301,0)</f>
        <v>0</v>
      </c>
      <c r="BH1301" s="146">
        <f>IF(N1301="sníž. přenesená",J1301,0)</f>
        <v>0</v>
      </c>
      <c r="BI1301" s="146">
        <f>IF(N1301="nulová",J1301,0)</f>
        <v>0</v>
      </c>
      <c r="BJ1301" s="17" t="s">
        <v>86</v>
      </c>
      <c r="BK1301" s="146">
        <f>ROUND(I1301*H1301,2)</f>
        <v>0</v>
      </c>
      <c r="BL1301" s="17" t="s">
        <v>251</v>
      </c>
      <c r="BM1301" s="145" t="s">
        <v>1588</v>
      </c>
    </row>
    <row r="1302" spans="2:65" s="1" customFormat="1" ht="11.25" x14ac:dyDescent="0.2">
      <c r="B1302" s="32"/>
      <c r="D1302" s="147" t="s">
        <v>155</v>
      </c>
      <c r="F1302" s="148" t="s">
        <v>1589</v>
      </c>
      <c r="I1302" s="149"/>
      <c r="L1302" s="32"/>
      <c r="M1302" s="150"/>
      <c r="T1302" s="56"/>
      <c r="AT1302" s="17" t="s">
        <v>155</v>
      </c>
      <c r="AU1302" s="17" t="s">
        <v>88</v>
      </c>
    </row>
    <row r="1303" spans="2:65" s="13" customFormat="1" ht="11.25" x14ac:dyDescent="0.2">
      <c r="B1303" s="158"/>
      <c r="D1303" s="152" t="s">
        <v>157</v>
      </c>
      <c r="E1303" s="159" t="s">
        <v>1</v>
      </c>
      <c r="F1303" s="160" t="s">
        <v>1590</v>
      </c>
      <c r="H1303" s="161">
        <v>7.6440000000000001</v>
      </c>
      <c r="I1303" s="162"/>
      <c r="L1303" s="158"/>
      <c r="M1303" s="163"/>
      <c r="T1303" s="164"/>
      <c r="AT1303" s="159" t="s">
        <v>157</v>
      </c>
      <c r="AU1303" s="159" t="s">
        <v>88</v>
      </c>
      <c r="AV1303" s="13" t="s">
        <v>88</v>
      </c>
      <c r="AW1303" s="13" t="s">
        <v>34</v>
      </c>
      <c r="AX1303" s="13" t="s">
        <v>78</v>
      </c>
      <c r="AY1303" s="159" t="s">
        <v>147</v>
      </c>
    </row>
    <row r="1304" spans="2:65" s="14" customFormat="1" ht="11.25" x14ac:dyDescent="0.2">
      <c r="B1304" s="165"/>
      <c r="D1304" s="152" t="s">
        <v>157</v>
      </c>
      <c r="E1304" s="166" t="s">
        <v>1</v>
      </c>
      <c r="F1304" s="167" t="s">
        <v>160</v>
      </c>
      <c r="H1304" s="168">
        <v>7.6440000000000001</v>
      </c>
      <c r="I1304" s="169"/>
      <c r="L1304" s="165"/>
      <c r="M1304" s="170"/>
      <c r="T1304" s="171"/>
      <c r="AT1304" s="166" t="s">
        <v>157</v>
      </c>
      <c r="AU1304" s="166" t="s">
        <v>88</v>
      </c>
      <c r="AV1304" s="14" t="s">
        <v>153</v>
      </c>
      <c r="AW1304" s="14" t="s">
        <v>34</v>
      </c>
      <c r="AX1304" s="14" t="s">
        <v>86</v>
      </c>
      <c r="AY1304" s="166" t="s">
        <v>147</v>
      </c>
    </row>
    <row r="1305" spans="2:65" s="11" customFormat="1" ht="22.9" customHeight="1" x14ac:dyDescent="0.2">
      <c r="B1305" s="121"/>
      <c r="D1305" s="122" t="s">
        <v>77</v>
      </c>
      <c r="E1305" s="131" t="s">
        <v>1591</v>
      </c>
      <c r="F1305" s="131" t="s">
        <v>1592</v>
      </c>
      <c r="I1305" s="124"/>
      <c r="J1305" s="132">
        <f>BK1305</f>
        <v>0</v>
      </c>
      <c r="L1305" s="121"/>
      <c r="M1305" s="126"/>
      <c r="P1305" s="127">
        <f>SUM(P1306:P1331)</f>
        <v>0</v>
      </c>
      <c r="R1305" s="127">
        <f>SUM(R1306:R1331)</f>
        <v>0.31487290999999995</v>
      </c>
      <c r="T1305" s="128">
        <f>SUM(T1306:T1331)</f>
        <v>0</v>
      </c>
      <c r="AR1305" s="122" t="s">
        <v>88</v>
      </c>
      <c r="AT1305" s="129" t="s">
        <v>77</v>
      </c>
      <c r="AU1305" s="129" t="s">
        <v>86</v>
      </c>
      <c r="AY1305" s="122" t="s">
        <v>147</v>
      </c>
      <c r="BK1305" s="130">
        <f>SUM(BK1306:BK1331)</f>
        <v>0</v>
      </c>
    </row>
    <row r="1306" spans="2:65" s="1" customFormat="1" ht="24.2" customHeight="1" x14ac:dyDescent="0.2">
      <c r="B1306" s="32"/>
      <c r="C1306" s="133" t="s">
        <v>1593</v>
      </c>
      <c r="D1306" s="133" t="s">
        <v>149</v>
      </c>
      <c r="E1306" s="134" t="s">
        <v>1594</v>
      </c>
      <c r="F1306" s="135" t="s">
        <v>1595</v>
      </c>
      <c r="G1306" s="136" t="s">
        <v>152</v>
      </c>
      <c r="H1306" s="137">
        <v>645.69899999999996</v>
      </c>
      <c r="I1306" s="138"/>
      <c r="J1306" s="139">
        <f>ROUND(I1306*H1306,2)</f>
        <v>0</v>
      </c>
      <c r="K1306" s="140"/>
      <c r="L1306" s="32"/>
      <c r="M1306" s="141" t="s">
        <v>1</v>
      </c>
      <c r="N1306" s="142" t="s">
        <v>43</v>
      </c>
      <c r="P1306" s="143">
        <f>O1306*H1306</f>
        <v>0</v>
      </c>
      <c r="Q1306" s="143">
        <v>2.0000000000000001E-4</v>
      </c>
      <c r="R1306" s="143">
        <f>Q1306*H1306</f>
        <v>0.1291398</v>
      </c>
      <c r="S1306" s="143">
        <v>0</v>
      </c>
      <c r="T1306" s="144">
        <f>S1306*H1306</f>
        <v>0</v>
      </c>
      <c r="AR1306" s="145" t="s">
        <v>251</v>
      </c>
      <c r="AT1306" s="145" t="s">
        <v>149</v>
      </c>
      <c r="AU1306" s="145" t="s">
        <v>88</v>
      </c>
      <c r="AY1306" s="17" t="s">
        <v>147</v>
      </c>
      <c r="BE1306" s="146">
        <f>IF(N1306="základní",J1306,0)</f>
        <v>0</v>
      </c>
      <c r="BF1306" s="146">
        <f>IF(N1306="snížená",J1306,0)</f>
        <v>0</v>
      </c>
      <c r="BG1306" s="146">
        <f>IF(N1306="zákl. přenesená",J1306,0)</f>
        <v>0</v>
      </c>
      <c r="BH1306" s="146">
        <f>IF(N1306="sníž. přenesená",J1306,0)</f>
        <v>0</v>
      </c>
      <c r="BI1306" s="146">
        <f>IF(N1306="nulová",J1306,0)</f>
        <v>0</v>
      </c>
      <c r="BJ1306" s="17" t="s">
        <v>86</v>
      </c>
      <c r="BK1306" s="146">
        <f>ROUND(I1306*H1306,2)</f>
        <v>0</v>
      </c>
      <c r="BL1306" s="17" t="s">
        <v>251</v>
      </c>
      <c r="BM1306" s="145" t="s">
        <v>1596</v>
      </c>
    </row>
    <row r="1307" spans="2:65" s="1" customFormat="1" ht="11.25" x14ac:dyDescent="0.2">
      <c r="B1307" s="32"/>
      <c r="D1307" s="147" t="s">
        <v>155</v>
      </c>
      <c r="F1307" s="148" t="s">
        <v>1597</v>
      </c>
      <c r="I1307" s="149"/>
      <c r="L1307" s="32"/>
      <c r="M1307" s="150"/>
      <c r="T1307" s="56"/>
      <c r="AT1307" s="17" t="s">
        <v>155</v>
      </c>
      <c r="AU1307" s="17" t="s">
        <v>88</v>
      </c>
    </row>
    <row r="1308" spans="2:65" s="13" customFormat="1" ht="11.25" x14ac:dyDescent="0.2">
      <c r="B1308" s="158"/>
      <c r="D1308" s="152" t="s">
        <v>157</v>
      </c>
      <c r="E1308" s="159" t="s">
        <v>1</v>
      </c>
      <c r="F1308" s="160" t="s">
        <v>1598</v>
      </c>
      <c r="H1308" s="161">
        <v>50.55</v>
      </c>
      <c r="I1308" s="162"/>
      <c r="L1308" s="158"/>
      <c r="M1308" s="163"/>
      <c r="T1308" s="164"/>
      <c r="AT1308" s="159" t="s">
        <v>157</v>
      </c>
      <c r="AU1308" s="159" t="s">
        <v>88</v>
      </c>
      <c r="AV1308" s="13" t="s">
        <v>88</v>
      </c>
      <c r="AW1308" s="13" t="s">
        <v>34</v>
      </c>
      <c r="AX1308" s="13" t="s">
        <v>78</v>
      </c>
      <c r="AY1308" s="159" t="s">
        <v>147</v>
      </c>
    </row>
    <row r="1309" spans="2:65" s="13" customFormat="1" ht="11.25" x14ac:dyDescent="0.2">
      <c r="B1309" s="158"/>
      <c r="D1309" s="152" t="s">
        <v>157</v>
      </c>
      <c r="E1309" s="159" t="s">
        <v>1</v>
      </c>
      <c r="F1309" s="160" t="s">
        <v>1599</v>
      </c>
      <c r="H1309" s="161">
        <v>7.5529999999999999</v>
      </c>
      <c r="I1309" s="162"/>
      <c r="L1309" s="158"/>
      <c r="M1309" s="163"/>
      <c r="T1309" s="164"/>
      <c r="AT1309" s="159" t="s">
        <v>157</v>
      </c>
      <c r="AU1309" s="159" t="s">
        <v>88</v>
      </c>
      <c r="AV1309" s="13" t="s">
        <v>88</v>
      </c>
      <c r="AW1309" s="13" t="s">
        <v>34</v>
      </c>
      <c r="AX1309" s="13" t="s">
        <v>78</v>
      </c>
      <c r="AY1309" s="159" t="s">
        <v>147</v>
      </c>
    </row>
    <row r="1310" spans="2:65" s="13" customFormat="1" ht="11.25" x14ac:dyDescent="0.2">
      <c r="B1310" s="158"/>
      <c r="D1310" s="152" t="s">
        <v>157</v>
      </c>
      <c r="E1310" s="159" t="s">
        <v>1</v>
      </c>
      <c r="F1310" s="160" t="s">
        <v>1600</v>
      </c>
      <c r="H1310" s="161">
        <v>31.405000000000001</v>
      </c>
      <c r="I1310" s="162"/>
      <c r="L1310" s="158"/>
      <c r="M1310" s="163"/>
      <c r="T1310" s="164"/>
      <c r="AT1310" s="159" t="s">
        <v>157</v>
      </c>
      <c r="AU1310" s="159" t="s">
        <v>88</v>
      </c>
      <c r="AV1310" s="13" t="s">
        <v>88</v>
      </c>
      <c r="AW1310" s="13" t="s">
        <v>34</v>
      </c>
      <c r="AX1310" s="13" t="s">
        <v>78</v>
      </c>
      <c r="AY1310" s="159" t="s">
        <v>147</v>
      </c>
    </row>
    <row r="1311" spans="2:65" s="13" customFormat="1" ht="11.25" x14ac:dyDescent="0.2">
      <c r="B1311" s="158"/>
      <c r="D1311" s="152" t="s">
        <v>157</v>
      </c>
      <c r="E1311" s="159" t="s">
        <v>1</v>
      </c>
      <c r="F1311" s="160" t="s">
        <v>1601</v>
      </c>
      <c r="H1311" s="161">
        <v>26.44</v>
      </c>
      <c r="I1311" s="162"/>
      <c r="L1311" s="158"/>
      <c r="M1311" s="163"/>
      <c r="T1311" s="164"/>
      <c r="AT1311" s="159" t="s">
        <v>157</v>
      </c>
      <c r="AU1311" s="159" t="s">
        <v>88</v>
      </c>
      <c r="AV1311" s="13" t="s">
        <v>88</v>
      </c>
      <c r="AW1311" s="13" t="s">
        <v>34</v>
      </c>
      <c r="AX1311" s="13" t="s">
        <v>78</v>
      </c>
      <c r="AY1311" s="159" t="s">
        <v>147</v>
      </c>
    </row>
    <row r="1312" spans="2:65" s="12" customFormat="1" ht="11.25" x14ac:dyDescent="0.2">
      <c r="B1312" s="151"/>
      <c r="D1312" s="152" t="s">
        <v>157</v>
      </c>
      <c r="E1312" s="153" t="s">
        <v>1</v>
      </c>
      <c r="F1312" s="154" t="s">
        <v>1602</v>
      </c>
      <c r="H1312" s="153" t="s">
        <v>1</v>
      </c>
      <c r="I1312" s="155"/>
      <c r="L1312" s="151"/>
      <c r="M1312" s="156"/>
      <c r="T1312" s="157"/>
      <c r="AT1312" s="153" t="s">
        <v>157</v>
      </c>
      <c r="AU1312" s="153" t="s">
        <v>88</v>
      </c>
      <c r="AV1312" s="12" t="s">
        <v>86</v>
      </c>
      <c r="AW1312" s="12" t="s">
        <v>34</v>
      </c>
      <c r="AX1312" s="12" t="s">
        <v>78</v>
      </c>
      <c r="AY1312" s="153" t="s">
        <v>147</v>
      </c>
    </row>
    <row r="1313" spans="2:65" s="13" customFormat="1" ht="11.25" x14ac:dyDescent="0.2">
      <c r="B1313" s="158"/>
      <c r="D1313" s="152" t="s">
        <v>157</v>
      </c>
      <c r="E1313" s="159" t="s">
        <v>1</v>
      </c>
      <c r="F1313" s="160" t="s">
        <v>1603</v>
      </c>
      <c r="H1313" s="161">
        <v>97.388000000000005</v>
      </c>
      <c r="I1313" s="162"/>
      <c r="L1313" s="158"/>
      <c r="M1313" s="163"/>
      <c r="T1313" s="164"/>
      <c r="AT1313" s="159" t="s">
        <v>157</v>
      </c>
      <c r="AU1313" s="159" t="s">
        <v>88</v>
      </c>
      <c r="AV1313" s="13" t="s">
        <v>88</v>
      </c>
      <c r="AW1313" s="13" t="s">
        <v>34</v>
      </c>
      <c r="AX1313" s="13" t="s">
        <v>78</v>
      </c>
      <c r="AY1313" s="159" t="s">
        <v>147</v>
      </c>
    </row>
    <row r="1314" spans="2:65" s="13" customFormat="1" ht="11.25" x14ac:dyDescent="0.2">
      <c r="B1314" s="158"/>
      <c r="D1314" s="152" t="s">
        <v>157</v>
      </c>
      <c r="E1314" s="159" t="s">
        <v>1</v>
      </c>
      <c r="F1314" s="160" t="s">
        <v>1604</v>
      </c>
      <c r="H1314" s="161">
        <v>23.513000000000002</v>
      </c>
      <c r="I1314" s="162"/>
      <c r="L1314" s="158"/>
      <c r="M1314" s="163"/>
      <c r="T1314" s="164"/>
      <c r="AT1314" s="159" t="s">
        <v>157</v>
      </c>
      <c r="AU1314" s="159" t="s">
        <v>88</v>
      </c>
      <c r="AV1314" s="13" t="s">
        <v>88</v>
      </c>
      <c r="AW1314" s="13" t="s">
        <v>34</v>
      </c>
      <c r="AX1314" s="13" t="s">
        <v>78</v>
      </c>
      <c r="AY1314" s="159" t="s">
        <v>147</v>
      </c>
    </row>
    <row r="1315" spans="2:65" s="12" customFormat="1" ht="11.25" x14ac:dyDescent="0.2">
      <c r="B1315" s="151"/>
      <c r="D1315" s="152" t="s">
        <v>157</v>
      </c>
      <c r="E1315" s="153" t="s">
        <v>1</v>
      </c>
      <c r="F1315" s="154" t="s">
        <v>1605</v>
      </c>
      <c r="H1315" s="153" t="s">
        <v>1</v>
      </c>
      <c r="I1315" s="155"/>
      <c r="L1315" s="151"/>
      <c r="M1315" s="156"/>
      <c r="T1315" s="157"/>
      <c r="AT1315" s="153" t="s">
        <v>157</v>
      </c>
      <c r="AU1315" s="153" t="s">
        <v>88</v>
      </c>
      <c r="AV1315" s="12" t="s">
        <v>86</v>
      </c>
      <c r="AW1315" s="12" t="s">
        <v>34</v>
      </c>
      <c r="AX1315" s="12" t="s">
        <v>78</v>
      </c>
      <c r="AY1315" s="153" t="s">
        <v>147</v>
      </c>
    </row>
    <row r="1316" spans="2:65" s="13" customFormat="1" ht="11.25" x14ac:dyDescent="0.2">
      <c r="B1316" s="158"/>
      <c r="D1316" s="152" t="s">
        <v>157</v>
      </c>
      <c r="E1316" s="159" t="s">
        <v>1</v>
      </c>
      <c r="F1316" s="160" t="s">
        <v>1606</v>
      </c>
      <c r="H1316" s="161">
        <v>278.25</v>
      </c>
      <c r="I1316" s="162"/>
      <c r="L1316" s="158"/>
      <c r="M1316" s="163"/>
      <c r="T1316" s="164"/>
      <c r="AT1316" s="159" t="s">
        <v>157</v>
      </c>
      <c r="AU1316" s="159" t="s">
        <v>88</v>
      </c>
      <c r="AV1316" s="13" t="s">
        <v>88</v>
      </c>
      <c r="AW1316" s="13" t="s">
        <v>34</v>
      </c>
      <c r="AX1316" s="13" t="s">
        <v>78</v>
      </c>
      <c r="AY1316" s="159" t="s">
        <v>147</v>
      </c>
    </row>
    <row r="1317" spans="2:65" s="13" customFormat="1" ht="11.25" x14ac:dyDescent="0.2">
      <c r="B1317" s="158"/>
      <c r="D1317" s="152" t="s">
        <v>157</v>
      </c>
      <c r="E1317" s="159" t="s">
        <v>1</v>
      </c>
      <c r="F1317" s="160" t="s">
        <v>1607</v>
      </c>
      <c r="H1317" s="161">
        <v>130.6</v>
      </c>
      <c r="I1317" s="162"/>
      <c r="L1317" s="158"/>
      <c r="M1317" s="163"/>
      <c r="T1317" s="164"/>
      <c r="AT1317" s="159" t="s">
        <v>157</v>
      </c>
      <c r="AU1317" s="159" t="s">
        <v>88</v>
      </c>
      <c r="AV1317" s="13" t="s">
        <v>88</v>
      </c>
      <c r="AW1317" s="13" t="s">
        <v>34</v>
      </c>
      <c r="AX1317" s="13" t="s">
        <v>78</v>
      </c>
      <c r="AY1317" s="159" t="s">
        <v>147</v>
      </c>
    </row>
    <row r="1318" spans="2:65" s="14" customFormat="1" ht="11.25" x14ac:dyDescent="0.2">
      <c r="B1318" s="165"/>
      <c r="D1318" s="152" t="s">
        <v>157</v>
      </c>
      <c r="E1318" s="166" t="s">
        <v>1</v>
      </c>
      <c r="F1318" s="167" t="s">
        <v>160</v>
      </c>
      <c r="H1318" s="168">
        <v>645.69900000000007</v>
      </c>
      <c r="I1318" s="169"/>
      <c r="L1318" s="165"/>
      <c r="M1318" s="170"/>
      <c r="T1318" s="171"/>
      <c r="AT1318" s="166" t="s">
        <v>157</v>
      </c>
      <c r="AU1318" s="166" t="s">
        <v>88</v>
      </c>
      <c r="AV1318" s="14" t="s">
        <v>153</v>
      </c>
      <c r="AW1318" s="14" t="s">
        <v>34</v>
      </c>
      <c r="AX1318" s="14" t="s">
        <v>86</v>
      </c>
      <c r="AY1318" s="166" t="s">
        <v>147</v>
      </c>
    </row>
    <row r="1319" spans="2:65" s="1" customFormat="1" ht="24.2" customHeight="1" x14ac:dyDescent="0.2">
      <c r="B1319" s="32"/>
      <c r="C1319" s="133" t="s">
        <v>1608</v>
      </c>
      <c r="D1319" s="133" t="s">
        <v>149</v>
      </c>
      <c r="E1319" s="134" t="s">
        <v>1609</v>
      </c>
      <c r="F1319" s="135" t="s">
        <v>1610</v>
      </c>
      <c r="G1319" s="136" t="s">
        <v>152</v>
      </c>
      <c r="H1319" s="137">
        <v>640.45899999999995</v>
      </c>
      <c r="I1319" s="138"/>
      <c r="J1319" s="139">
        <f>ROUND(I1319*H1319,2)</f>
        <v>0</v>
      </c>
      <c r="K1319" s="140"/>
      <c r="L1319" s="32"/>
      <c r="M1319" s="141" t="s">
        <v>1</v>
      </c>
      <c r="N1319" s="142" t="s">
        <v>43</v>
      </c>
      <c r="P1319" s="143">
        <f>O1319*H1319</f>
        <v>0</v>
      </c>
      <c r="Q1319" s="143">
        <v>2.9E-4</v>
      </c>
      <c r="R1319" s="143">
        <f>Q1319*H1319</f>
        <v>0.18573310999999998</v>
      </c>
      <c r="S1319" s="143">
        <v>0</v>
      </c>
      <c r="T1319" s="144">
        <f>S1319*H1319</f>
        <v>0</v>
      </c>
      <c r="AR1319" s="145" t="s">
        <v>251</v>
      </c>
      <c r="AT1319" s="145" t="s">
        <v>149</v>
      </c>
      <c r="AU1319" s="145" t="s">
        <v>88</v>
      </c>
      <c r="AY1319" s="17" t="s">
        <v>147</v>
      </c>
      <c r="BE1319" s="146">
        <f>IF(N1319="základní",J1319,0)</f>
        <v>0</v>
      </c>
      <c r="BF1319" s="146">
        <f>IF(N1319="snížená",J1319,0)</f>
        <v>0</v>
      </c>
      <c r="BG1319" s="146">
        <f>IF(N1319="zákl. přenesená",J1319,0)</f>
        <v>0</v>
      </c>
      <c r="BH1319" s="146">
        <f>IF(N1319="sníž. přenesená",J1319,0)</f>
        <v>0</v>
      </c>
      <c r="BI1319" s="146">
        <f>IF(N1319="nulová",J1319,0)</f>
        <v>0</v>
      </c>
      <c r="BJ1319" s="17" t="s">
        <v>86</v>
      </c>
      <c r="BK1319" s="146">
        <f>ROUND(I1319*H1319,2)</f>
        <v>0</v>
      </c>
      <c r="BL1319" s="17" t="s">
        <v>251</v>
      </c>
      <c r="BM1319" s="145" t="s">
        <v>1611</v>
      </c>
    </row>
    <row r="1320" spans="2:65" s="1" customFormat="1" ht="11.25" x14ac:dyDescent="0.2">
      <c r="B1320" s="32"/>
      <c r="D1320" s="147" t="s">
        <v>155</v>
      </c>
      <c r="F1320" s="148" t="s">
        <v>1612</v>
      </c>
      <c r="I1320" s="149"/>
      <c r="L1320" s="32"/>
      <c r="M1320" s="150"/>
      <c r="T1320" s="56"/>
      <c r="AT1320" s="17" t="s">
        <v>155</v>
      </c>
      <c r="AU1320" s="17" t="s">
        <v>88</v>
      </c>
    </row>
    <row r="1321" spans="2:65" s="13" customFormat="1" ht="11.25" x14ac:dyDescent="0.2">
      <c r="B1321" s="158"/>
      <c r="D1321" s="152" t="s">
        <v>157</v>
      </c>
      <c r="E1321" s="159" t="s">
        <v>1</v>
      </c>
      <c r="F1321" s="160" t="s">
        <v>1598</v>
      </c>
      <c r="H1321" s="161">
        <v>50.55</v>
      </c>
      <c r="I1321" s="162"/>
      <c r="L1321" s="158"/>
      <c r="M1321" s="163"/>
      <c r="T1321" s="164"/>
      <c r="AT1321" s="159" t="s">
        <v>157</v>
      </c>
      <c r="AU1321" s="159" t="s">
        <v>88</v>
      </c>
      <c r="AV1321" s="13" t="s">
        <v>88</v>
      </c>
      <c r="AW1321" s="13" t="s">
        <v>34</v>
      </c>
      <c r="AX1321" s="13" t="s">
        <v>78</v>
      </c>
      <c r="AY1321" s="159" t="s">
        <v>147</v>
      </c>
    </row>
    <row r="1322" spans="2:65" s="13" customFormat="1" ht="11.25" x14ac:dyDescent="0.2">
      <c r="B1322" s="158"/>
      <c r="D1322" s="152" t="s">
        <v>157</v>
      </c>
      <c r="E1322" s="159" t="s">
        <v>1</v>
      </c>
      <c r="F1322" s="160" t="s">
        <v>1599</v>
      </c>
      <c r="H1322" s="161">
        <v>7.5529999999999999</v>
      </c>
      <c r="I1322" s="162"/>
      <c r="L1322" s="158"/>
      <c r="M1322" s="163"/>
      <c r="T1322" s="164"/>
      <c r="AT1322" s="159" t="s">
        <v>157</v>
      </c>
      <c r="AU1322" s="159" t="s">
        <v>88</v>
      </c>
      <c r="AV1322" s="13" t="s">
        <v>88</v>
      </c>
      <c r="AW1322" s="13" t="s">
        <v>34</v>
      </c>
      <c r="AX1322" s="13" t="s">
        <v>78</v>
      </c>
      <c r="AY1322" s="159" t="s">
        <v>147</v>
      </c>
    </row>
    <row r="1323" spans="2:65" s="13" customFormat="1" ht="11.25" x14ac:dyDescent="0.2">
      <c r="B1323" s="158"/>
      <c r="D1323" s="152" t="s">
        <v>157</v>
      </c>
      <c r="E1323" s="159" t="s">
        <v>1</v>
      </c>
      <c r="F1323" s="160" t="s">
        <v>1600</v>
      </c>
      <c r="H1323" s="161">
        <v>31.405000000000001</v>
      </c>
      <c r="I1323" s="162"/>
      <c r="L1323" s="158"/>
      <c r="M1323" s="163"/>
      <c r="T1323" s="164"/>
      <c r="AT1323" s="159" t="s">
        <v>157</v>
      </c>
      <c r="AU1323" s="159" t="s">
        <v>88</v>
      </c>
      <c r="AV1323" s="13" t="s">
        <v>88</v>
      </c>
      <c r="AW1323" s="13" t="s">
        <v>34</v>
      </c>
      <c r="AX1323" s="13" t="s">
        <v>78</v>
      </c>
      <c r="AY1323" s="159" t="s">
        <v>147</v>
      </c>
    </row>
    <row r="1324" spans="2:65" s="13" customFormat="1" ht="11.25" x14ac:dyDescent="0.2">
      <c r="B1324" s="158"/>
      <c r="D1324" s="152" t="s">
        <v>157</v>
      </c>
      <c r="E1324" s="159" t="s">
        <v>1</v>
      </c>
      <c r="F1324" s="160" t="s">
        <v>1613</v>
      </c>
      <c r="H1324" s="161">
        <v>21.2</v>
      </c>
      <c r="I1324" s="162"/>
      <c r="L1324" s="158"/>
      <c r="M1324" s="163"/>
      <c r="T1324" s="164"/>
      <c r="AT1324" s="159" t="s">
        <v>157</v>
      </c>
      <c r="AU1324" s="159" t="s">
        <v>88</v>
      </c>
      <c r="AV1324" s="13" t="s">
        <v>88</v>
      </c>
      <c r="AW1324" s="13" t="s">
        <v>34</v>
      </c>
      <c r="AX1324" s="13" t="s">
        <v>78</v>
      </c>
      <c r="AY1324" s="159" t="s">
        <v>147</v>
      </c>
    </row>
    <row r="1325" spans="2:65" s="12" customFormat="1" ht="11.25" x14ac:dyDescent="0.2">
      <c r="B1325" s="151"/>
      <c r="D1325" s="152" t="s">
        <v>157</v>
      </c>
      <c r="E1325" s="153" t="s">
        <v>1</v>
      </c>
      <c r="F1325" s="154" t="s">
        <v>1602</v>
      </c>
      <c r="H1325" s="153" t="s">
        <v>1</v>
      </c>
      <c r="I1325" s="155"/>
      <c r="L1325" s="151"/>
      <c r="M1325" s="156"/>
      <c r="T1325" s="157"/>
      <c r="AT1325" s="153" t="s">
        <v>157</v>
      </c>
      <c r="AU1325" s="153" t="s">
        <v>88</v>
      </c>
      <c r="AV1325" s="12" t="s">
        <v>86</v>
      </c>
      <c r="AW1325" s="12" t="s">
        <v>34</v>
      </c>
      <c r="AX1325" s="12" t="s">
        <v>78</v>
      </c>
      <c r="AY1325" s="153" t="s">
        <v>147</v>
      </c>
    </row>
    <row r="1326" spans="2:65" s="13" customFormat="1" ht="11.25" x14ac:dyDescent="0.2">
      <c r="B1326" s="158"/>
      <c r="D1326" s="152" t="s">
        <v>157</v>
      </c>
      <c r="E1326" s="159" t="s">
        <v>1</v>
      </c>
      <c r="F1326" s="160" t="s">
        <v>1603</v>
      </c>
      <c r="H1326" s="161">
        <v>97.388000000000005</v>
      </c>
      <c r="I1326" s="162"/>
      <c r="L1326" s="158"/>
      <c r="M1326" s="163"/>
      <c r="T1326" s="164"/>
      <c r="AT1326" s="159" t="s">
        <v>157</v>
      </c>
      <c r="AU1326" s="159" t="s">
        <v>88</v>
      </c>
      <c r="AV1326" s="13" t="s">
        <v>88</v>
      </c>
      <c r="AW1326" s="13" t="s">
        <v>34</v>
      </c>
      <c r="AX1326" s="13" t="s">
        <v>78</v>
      </c>
      <c r="AY1326" s="159" t="s">
        <v>147</v>
      </c>
    </row>
    <row r="1327" spans="2:65" s="13" customFormat="1" ht="11.25" x14ac:dyDescent="0.2">
      <c r="B1327" s="158"/>
      <c r="D1327" s="152" t="s">
        <v>157</v>
      </c>
      <c r="E1327" s="159" t="s">
        <v>1</v>
      </c>
      <c r="F1327" s="160" t="s">
        <v>1604</v>
      </c>
      <c r="H1327" s="161">
        <v>23.513000000000002</v>
      </c>
      <c r="I1327" s="162"/>
      <c r="L1327" s="158"/>
      <c r="M1327" s="163"/>
      <c r="T1327" s="164"/>
      <c r="AT1327" s="159" t="s">
        <v>157</v>
      </c>
      <c r="AU1327" s="159" t="s">
        <v>88</v>
      </c>
      <c r="AV1327" s="13" t="s">
        <v>88</v>
      </c>
      <c r="AW1327" s="13" t="s">
        <v>34</v>
      </c>
      <c r="AX1327" s="13" t="s">
        <v>78</v>
      </c>
      <c r="AY1327" s="159" t="s">
        <v>147</v>
      </c>
    </row>
    <row r="1328" spans="2:65" s="12" customFormat="1" ht="11.25" x14ac:dyDescent="0.2">
      <c r="B1328" s="151"/>
      <c r="D1328" s="152" t="s">
        <v>157</v>
      </c>
      <c r="E1328" s="153" t="s">
        <v>1</v>
      </c>
      <c r="F1328" s="154" t="s">
        <v>1605</v>
      </c>
      <c r="H1328" s="153" t="s">
        <v>1</v>
      </c>
      <c r="I1328" s="155"/>
      <c r="L1328" s="151"/>
      <c r="M1328" s="156"/>
      <c r="T1328" s="157"/>
      <c r="AT1328" s="153" t="s">
        <v>157</v>
      </c>
      <c r="AU1328" s="153" t="s">
        <v>88</v>
      </c>
      <c r="AV1328" s="12" t="s">
        <v>86</v>
      </c>
      <c r="AW1328" s="12" t="s">
        <v>34</v>
      </c>
      <c r="AX1328" s="12" t="s">
        <v>78</v>
      </c>
      <c r="AY1328" s="153" t="s">
        <v>147</v>
      </c>
    </row>
    <row r="1329" spans="2:65" s="13" customFormat="1" ht="11.25" x14ac:dyDescent="0.2">
      <c r="B1329" s="158"/>
      <c r="D1329" s="152" t="s">
        <v>157</v>
      </c>
      <c r="E1329" s="159" t="s">
        <v>1</v>
      </c>
      <c r="F1329" s="160" t="s">
        <v>1606</v>
      </c>
      <c r="H1329" s="161">
        <v>278.25</v>
      </c>
      <c r="I1329" s="162"/>
      <c r="L1329" s="158"/>
      <c r="M1329" s="163"/>
      <c r="T1329" s="164"/>
      <c r="AT1329" s="159" t="s">
        <v>157</v>
      </c>
      <c r="AU1329" s="159" t="s">
        <v>88</v>
      </c>
      <c r="AV1329" s="13" t="s">
        <v>88</v>
      </c>
      <c r="AW1329" s="13" t="s">
        <v>34</v>
      </c>
      <c r="AX1329" s="13" t="s">
        <v>78</v>
      </c>
      <c r="AY1329" s="159" t="s">
        <v>147</v>
      </c>
    </row>
    <row r="1330" spans="2:65" s="13" customFormat="1" ht="11.25" x14ac:dyDescent="0.2">
      <c r="B1330" s="158"/>
      <c r="D1330" s="152" t="s">
        <v>157</v>
      </c>
      <c r="E1330" s="159" t="s">
        <v>1</v>
      </c>
      <c r="F1330" s="160" t="s">
        <v>1607</v>
      </c>
      <c r="H1330" s="161">
        <v>130.6</v>
      </c>
      <c r="I1330" s="162"/>
      <c r="L1330" s="158"/>
      <c r="M1330" s="163"/>
      <c r="T1330" s="164"/>
      <c r="AT1330" s="159" t="s">
        <v>157</v>
      </c>
      <c r="AU1330" s="159" t="s">
        <v>88</v>
      </c>
      <c r="AV1330" s="13" t="s">
        <v>88</v>
      </c>
      <c r="AW1330" s="13" t="s">
        <v>34</v>
      </c>
      <c r="AX1330" s="13" t="s">
        <v>78</v>
      </c>
      <c r="AY1330" s="159" t="s">
        <v>147</v>
      </c>
    </row>
    <row r="1331" spans="2:65" s="14" customFormat="1" ht="11.25" x14ac:dyDescent="0.2">
      <c r="B1331" s="165"/>
      <c r="D1331" s="152" t="s">
        <v>157</v>
      </c>
      <c r="E1331" s="166" t="s">
        <v>1</v>
      </c>
      <c r="F1331" s="167" t="s">
        <v>160</v>
      </c>
      <c r="H1331" s="168">
        <v>640.45900000000006</v>
      </c>
      <c r="I1331" s="169"/>
      <c r="L1331" s="165"/>
      <c r="M1331" s="170"/>
      <c r="T1331" s="171"/>
      <c r="AT1331" s="166" t="s">
        <v>157</v>
      </c>
      <c r="AU1331" s="166" t="s">
        <v>88</v>
      </c>
      <c r="AV1331" s="14" t="s">
        <v>153</v>
      </c>
      <c r="AW1331" s="14" t="s">
        <v>34</v>
      </c>
      <c r="AX1331" s="14" t="s">
        <v>86</v>
      </c>
      <c r="AY1331" s="166" t="s">
        <v>147</v>
      </c>
    </row>
    <row r="1332" spans="2:65" s="11" customFormat="1" ht="25.9" customHeight="1" x14ac:dyDescent="0.2">
      <c r="B1332" s="121"/>
      <c r="D1332" s="122" t="s">
        <v>77</v>
      </c>
      <c r="E1332" s="123" t="s">
        <v>392</v>
      </c>
      <c r="F1332" s="123" t="s">
        <v>1614</v>
      </c>
      <c r="I1332" s="124"/>
      <c r="J1332" s="125">
        <f>BK1332</f>
        <v>0</v>
      </c>
      <c r="L1332" s="121"/>
      <c r="M1332" s="126"/>
      <c r="P1332" s="127">
        <f>P1333+P1346</f>
        <v>0</v>
      </c>
      <c r="R1332" s="127">
        <f>R1333+R1346</f>
        <v>0</v>
      </c>
      <c r="T1332" s="128">
        <f>T1333+T1346</f>
        <v>0</v>
      </c>
      <c r="AR1332" s="122" t="s">
        <v>167</v>
      </c>
      <c r="AT1332" s="129" t="s">
        <v>77</v>
      </c>
      <c r="AU1332" s="129" t="s">
        <v>78</v>
      </c>
      <c r="AY1332" s="122" t="s">
        <v>147</v>
      </c>
      <c r="BK1332" s="130">
        <f>BK1333+BK1346</f>
        <v>0</v>
      </c>
    </row>
    <row r="1333" spans="2:65" s="11" customFormat="1" ht="22.9" customHeight="1" x14ac:dyDescent="0.2">
      <c r="B1333" s="121"/>
      <c r="D1333" s="122" t="s">
        <v>77</v>
      </c>
      <c r="E1333" s="131" t="s">
        <v>1615</v>
      </c>
      <c r="F1333" s="131" t="s">
        <v>1616</v>
      </c>
      <c r="I1333" s="124"/>
      <c r="J1333" s="132">
        <f>BK1333</f>
        <v>0</v>
      </c>
      <c r="L1333" s="121"/>
      <c r="M1333" s="126"/>
      <c r="P1333" s="127">
        <f>SUM(P1334:P1345)</f>
        <v>0</v>
      </c>
      <c r="R1333" s="127">
        <f>SUM(R1334:R1345)</f>
        <v>0</v>
      </c>
      <c r="T1333" s="128">
        <f>SUM(T1334:T1345)</f>
        <v>0</v>
      </c>
      <c r="AR1333" s="122" t="s">
        <v>167</v>
      </c>
      <c r="AT1333" s="129" t="s">
        <v>77</v>
      </c>
      <c r="AU1333" s="129" t="s">
        <v>86</v>
      </c>
      <c r="AY1333" s="122" t="s">
        <v>147</v>
      </c>
      <c r="BK1333" s="130">
        <f>SUM(BK1334:BK1345)</f>
        <v>0</v>
      </c>
    </row>
    <row r="1334" spans="2:65" s="1" customFormat="1" ht="37.9" customHeight="1" x14ac:dyDescent="0.2">
      <c r="B1334" s="32"/>
      <c r="C1334" s="133" t="s">
        <v>1617</v>
      </c>
      <c r="D1334" s="133" t="s">
        <v>149</v>
      </c>
      <c r="E1334" s="134" t="s">
        <v>1618</v>
      </c>
      <c r="F1334" s="135" t="s">
        <v>1619</v>
      </c>
      <c r="G1334" s="136" t="s">
        <v>163</v>
      </c>
      <c r="H1334" s="137">
        <v>65</v>
      </c>
      <c r="I1334" s="138"/>
      <c r="J1334" s="139">
        <f>ROUND(I1334*H1334,2)</f>
        <v>0</v>
      </c>
      <c r="K1334" s="140"/>
      <c r="L1334" s="32"/>
      <c r="M1334" s="141" t="s">
        <v>1</v>
      </c>
      <c r="N1334" s="142" t="s">
        <v>43</v>
      </c>
      <c r="P1334" s="143">
        <f>O1334*H1334</f>
        <v>0</v>
      </c>
      <c r="Q1334" s="143">
        <v>0</v>
      </c>
      <c r="R1334" s="143">
        <f>Q1334*H1334</f>
        <v>0</v>
      </c>
      <c r="S1334" s="143">
        <v>0</v>
      </c>
      <c r="T1334" s="144">
        <f>S1334*H1334</f>
        <v>0</v>
      </c>
      <c r="AR1334" s="145" t="s">
        <v>582</v>
      </c>
      <c r="AT1334" s="145" t="s">
        <v>149</v>
      </c>
      <c r="AU1334" s="145" t="s">
        <v>88</v>
      </c>
      <c r="AY1334" s="17" t="s">
        <v>147</v>
      </c>
      <c r="BE1334" s="146">
        <f>IF(N1334="základní",J1334,0)</f>
        <v>0</v>
      </c>
      <c r="BF1334" s="146">
        <f>IF(N1334="snížená",J1334,0)</f>
        <v>0</v>
      </c>
      <c r="BG1334" s="146">
        <f>IF(N1334="zákl. přenesená",J1334,0)</f>
        <v>0</v>
      </c>
      <c r="BH1334" s="146">
        <f>IF(N1334="sníž. přenesená",J1334,0)</f>
        <v>0</v>
      </c>
      <c r="BI1334" s="146">
        <f>IF(N1334="nulová",J1334,0)</f>
        <v>0</v>
      </c>
      <c r="BJ1334" s="17" t="s">
        <v>86</v>
      </c>
      <c r="BK1334" s="146">
        <f>ROUND(I1334*H1334,2)</f>
        <v>0</v>
      </c>
      <c r="BL1334" s="17" t="s">
        <v>582</v>
      </c>
      <c r="BM1334" s="145" t="s">
        <v>1620</v>
      </c>
    </row>
    <row r="1335" spans="2:65" s="13" customFormat="1" ht="11.25" x14ac:dyDescent="0.2">
      <c r="B1335" s="158"/>
      <c r="D1335" s="152" t="s">
        <v>157</v>
      </c>
      <c r="E1335" s="159" t="s">
        <v>1</v>
      </c>
      <c r="F1335" s="160" t="s">
        <v>590</v>
      </c>
      <c r="H1335" s="161">
        <v>65</v>
      </c>
      <c r="I1335" s="162"/>
      <c r="L1335" s="158"/>
      <c r="M1335" s="163"/>
      <c r="T1335" s="164"/>
      <c r="AT1335" s="159" t="s">
        <v>157</v>
      </c>
      <c r="AU1335" s="159" t="s">
        <v>88</v>
      </c>
      <c r="AV1335" s="13" t="s">
        <v>88</v>
      </c>
      <c r="AW1335" s="13" t="s">
        <v>34</v>
      </c>
      <c r="AX1335" s="13" t="s">
        <v>78</v>
      </c>
      <c r="AY1335" s="159" t="s">
        <v>147</v>
      </c>
    </row>
    <row r="1336" spans="2:65" s="14" customFormat="1" ht="11.25" x14ac:dyDescent="0.2">
      <c r="B1336" s="165"/>
      <c r="D1336" s="152" t="s">
        <v>157</v>
      </c>
      <c r="E1336" s="166" t="s">
        <v>1</v>
      </c>
      <c r="F1336" s="167" t="s">
        <v>160</v>
      </c>
      <c r="H1336" s="168">
        <v>65</v>
      </c>
      <c r="I1336" s="169"/>
      <c r="L1336" s="165"/>
      <c r="M1336" s="170"/>
      <c r="T1336" s="171"/>
      <c r="AT1336" s="166" t="s">
        <v>157</v>
      </c>
      <c r="AU1336" s="166" t="s">
        <v>88</v>
      </c>
      <c r="AV1336" s="14" t="s">
        <v>153</v>
      </c>
      <c r="AW1336" s="14" t="s">
        <v>34</v>
      </c>
      <c r="AX1336" s="14" t="s">
        <v>86</v>
      </c>
      <c r="AY1336" s="166" t="s">
        <v>147</v>
      </c>
    </row>
    <row r="1337" spans="2:65" s="1" customFormat="1" ht="24.2" customHeight="1" x14ac:dyDescent="0.2">
      <c r="B1337" s="32"/>
      <c r="C1337" s="133" t="s">
        <v>1621</v>
      </c>
      <c r="D1337" s="133" t="s">
        <v>149</v>
      </c>
      <c r="E1337" s="134" t="s">
        <v>1622</v>
      </c>
      <c r="F1337" s="135" t="s">
        <v>1623</v>
      </c>
      <c r="G1337" s="136" t="s">
        <v>259</v>
      </c>
      <c r="H1337" s="137">
        <v>1</v>
      </c>
      <c r="I1337" s="138"/>
      <c r="J1337" s="139">
        <f>ROUND(I1337*H1337,2)</f>
        <v>0</v>
      </c>
      <c r="K1337" s="140"/>
      <c r="L1337" s="32"/>
      <c r="M1337" s="141" t="s">
        <v>1</v>
      </c>
      <c r="N1337" s="142" t="s">
        <v>43</v>
      </c>
      <c r="P1337" s="143">
        <f>O1337*H1337</f>
        <v>0</v>
      </c>
      <c r="Q1337" s="143">
        <v>0</v>
      </c>
      <c r="R1337" s="143">
        <f>Q1337*H1337</f>
        <v>0</v>
      </c>
      <c r="S1337" s="143">
        <v>0</v>
      </c>
      <c r="T1337" s="144">
        <f>S1337*H1337</f>
        <v>0</v>
      </c>
      <c r="AR1337" s="145" t="s">
        <v>582</v>
      </c>
      <c r="AT1337" s="145" t="s">
        <v>149</v>
      </c>
      <c r="AU1337" s="145" t="s">
        <v>88</v>
      </c>
      <c r="AY1337" s="17" t="s">
        <v>147</v>
      </c>
      <c r="BE1337" s="146">
        <f>IF(N1337="základní",J1337,0)</f>
        <v>0</v>
      </c>
      <c r="BF1337" s="146">
        <f>IF(N1337="snížená",J1337,0)</f>
        <v>0</v>
      </c>
      <c r="BG1337" s="146">
        <f>IF(N1337="zákl. přenesená",J1337,0)</f>
        <v>0</v>
      </c>
      <c r="BH1337" s="146">
        <f>IF(N1337="sníž. přenesená",J1337,0)</f>
        <v>0</v>
      </c>
      <c r="BI1337" s="146">
        <f>IF(N1337="nulová",J1337,0)</f>
        <v>0</v>
      </c>
      <c r="BJ1337" s="17" t="s">
        <v>86</v>
      </c>
      <c r="BK1337" s="146">
        <f>ROUND(I1337*H1337,2)</f>
        <v>0</v>
      </c>
      <c r="BL1337" s="17" t="s">
        <v>582</v>
      </c>
      <c r="BM1337" s="145" t="s">
        <v>1624</v>
      </c>
    </row>
    <row r="1338" spans="2:65" s="13" customFormat="1" ht="11.25" x14ac:dyDescent="0.2">
      <c r="B1338" s="158"/>
      <c r="D1338" s="152" t="s">
        <v>157</v>
      </c>
      <c r="E1338" s="159" t="s">
        <v>1</v>
      </c>
      <c r="F1338" s="160" t="s">
        <v>86</v>
      </c>
      <c r="H1338" s="161">
        <v>1</v>
      </c>
      <c r="I1338" s="162"/>
      <c r="L1338" s="158"/>
      <c r="M1338" s="163"/>
      <c r="T1338" s="164"/>
      <c r="AT1338" s="159" t="s">
        <v>157</v>
      </c>
      <c r="AU1338" s="159" t="s">
        <v>88</v>
      </c>
      <c r="AV1338" s="13" t="s">
        <v>88</v>
      </c>
      <c r="AW1338" s="13" t="s">
        <v>34</v>
      </c>
      <c r="AX1338" s="13" t="s">
        <v>78</v>
      </c>
      <c r="AY1338" s="159" t="s">
        <v>147</v>
      </c>
    </row>
    <row r="1339" spans="2:65" s="14" customFormat="1" ht="11.25" x14ac:dyDescent="0.2">
      <c r="B1339" s="165"/>
      <c r="D1339" s="152" t="s">
        <v>157</v>
      </c>
      <c r="E1339" s="166" t="s">
        <v>1</v>
      </c>
      <c r="F1339" s="167" t="s">
        <v>160</v>
      </c>
      <c r="H1339" s="168">
        <v>1</v>
      </c>
      <c r="I1339" s="169"/>
      <c r="L1339" s="165"/>
      <c r="M1339" s="170"/>
      <c r="T1339" s="171"/>
      <c r="AT1339" s="166" t="s">
        <v>157</v>
      </c>
      <c r="AU1339" s="166" t="s">
        <v>88</v>
      </c>
      <c r="AV1339" s="14" t="s">
        <v>153</v>
      </c>
      <c r="AW1339" s="14" t="s">
        <v>34</v>
      </c>
      <c r="AX1339" s="14" t="s">
        <v>86</v>
      </c>
      <c r="AY1339" s="166" t="s">
        <v>147</v>
      </c>
    </row>
    <row r="1340" spans="2:65" s="1" customFormat="1" ht="24.2" customHeight="1" x14ac:dyDescent="0.2">
      <c r="B1340" s="32"/>
      <c r="C1340" s="133" t="s">
        <v>1625</v>
      </c>
      <c r="D1340" s="133" t="s">
        <v>149</v>
      </c>
      <c r="E1340" s="134" t="s">
        <v>1626</v>
      </c>
      <c r="F1340" s="135" t="s">
        <v>1627</v>
      </c>
      <c r="G1340" s="136" t="s">
        <v>1628</v>
      </c>
      <c r="H1340" s="137">
        <v>1</v>
      </c>
      <c r="I1340" s="138"/>
      <c r="J1340" s="139">
        <f>ROUND(I1340*H1340,2)</f>
        <v>0</v>
      </c>
      <c r="K1340" s="140"/>
      <c r="L1340" s="32"/>
      <c r="M1340" s="141" t="s">
        <v>1</v>
      </c>
      <c r="N1340" s="142" t="s">
        <v>43</v>
      </c>
      <c r="P1340" s="143">
        <f>O1340*H1340</f>
        <v>0</v>
      </c>
      <c r="Q1340" s="143">
        <v>0</v>
      </c>
      <c r="R1340" s="143">
        <f>Q1340*H1340</f>
        <v>0</v>
      </c>
      <c r="S1340" s="143">
        <v>0</v>
      </c>
      <c r="T1340" s="144">
        <f>S1340*H1340</f>
        <v>0</v>
      </c>
      <c r="AR1340" s="145" t="s">
        <v>582</v>
      </c>
      <c r="AT1340" s="145" t="s">
        <v>149</v>
      </c>
      <c r="AU1340" s="145" t="s">
        <v>88</v>
      </c>
      <c r="AY1340" s="17" t="s">
        <v>147</v>
      </c>
      <c r="BE1340" s="146">
        <f>IF(N1340="základní",J1340,0)</f>
        <v>0</v>
      </c>
      <c r="BF1340" s="146">
        <f>IF(N1340="snížená",J1340,0)</f>
        <v>0</v>
      </c>
      <c r="BG1340" s="146">
        <f>IF(N1340="zákl. přenesená",J1340,0)</f>
        <v>0</v>
      </c>
      <c r="BH1340" s="146">
        <f>IF(N1340="sníž. přenesená",J1340,0)</f>
        <v>0</v>
      </c>
      <c r="BI1340" s="146">
        <f>IF(N1340="nulová",J1340,0)</f>
        <v>0</v>
      </c>
      <c r="BJ1340" s="17" t="s">
        <v>86</v>
      </c>
      <c r="BK1340" s="146">
        <f>ROUND(I1340*H1340,2)</f>
        <v>0</v>
      </c>
      <c r="BL1340" s="17" t="s">
        <v>582</v>
      </c>
      <c r="BM1340" s="145" t="s">
        <v>1629</v>
      </c>
    </row>
    <row r="1341" spans="2:65" s="13" customFormat="1" ht="11.25" x14ac:dyDescent="0.2">
      <c r="B1341" s="158"/>
      <c r="D1341" s="152" t="s">
        <v>157</v>
      </c>
      <c r="E1341" s="159" t="s">
        <v>1</v>
      </c>
      <c r="F1341" s="160" t="s">
        <v>86</v>
      </c>
      <c r="H1341" s="161">
        <v>1</v>
      </c>
      <c r="I1341" s="162"/>
      <c r="L1341" s="158"/>
      <c r="M1341" s="163"/>
      <c r="T1341" s="164"/>
      <c r="AT1341" s="159" t="s">
        <v>157</v>
      </c>
      <c r="AU1341" s="159" t="s">
        <v>88</v>
      </c>
      <c r="AV1341" s="13" t="s">
        <v>88</v>
      </c>
      <c r="AW1341" s="13" t="s">
        <v>34</v>
      </c>
      <c r="AX1341" s="13" t="s">
        <v>78</v>
      </c>
      <c r="AY1341" s="159" t="s">
        <v>147</v>
      </c>
    </row>
    <row r="1342" spans="2:65" s="14" customFormat="1" ht="11.25" x14ac:dyDescent="0.2">
      <c r="B1342" s="165"/>
      <c r="D1342" s="152" t="s">
        <v>157</v>
      </c>
      <c r="E1342" s="166" t="s">
        <v>1</v>
      </c>
      <c r="F1342" s="167" t="s">
        <v>160</v>
      </c>
      <c r="H1342" s="168">
        <v>1</v>
      </c>
      <c r="I1342" s="169"/>
      <c r="L1342" s="165"/>
      <c r="M1342" s="170"/>
      <c r="T1342" s="171"/>
      <c r="AT1342" s="166" t="s">
        <v>157</v>
      </c>
      <c r="AU1342" s="166" t="s">
        <v>88</v>
      </c>
      <c r="AV1342" s="14" t="s">
        <v>153</v>
      </c>
      <c r="AW1342" s="14" t="s">
        <v>34</v>
      </c>
      <c r="AX1342" s="14" t="s">
        <v>86</v>
      </c>
      <c r="AY1342" s="166" t="s">
        <v>147</v>
      </c>
    </row>
    <row r="1343" spans="2:65" s="1" customFormat="1" ht="33" customHeight="1" x14ac:dyDescent="0.2">
      <c r="B1343" s="32"/>
      <c r="C1343" s="133" t="s">
        <v>1630</v>
      </c>
      <c r="D1343" s="133" t="s">
        <v>149</v>
      </c>
      <c r="E1343" s="134" t="s">
        <v>1631</v>
      </c>
      <c r="F1343" s="135" t="s">
        <v>1632</v>
      </c>
      <c r="G1343" s="136" t="s">
        <v>1633</v>
      </c>
      <c r="H1343" s="137">
        <v>12</v>
      </c>
      <c r="I1343" s="138"/>
      <c r="J1343" s="139">
        <f>ROUND(I1343*H1343,2)</f>
        <v>0</v>
      </c>
      <c r="K1343" s="140"/>
      <c r="L1343" s="32"/>
      <c r="M1343" s="141" t="s">
        <v>1</v>
      </c>
      <c r="N1343" s="142" t="s">
        <v>43</v>
      </c>
      <c r="P1343" s="143">
        <f>O1343*H1343</f>
        <v>0</v>
      </c>
      <c r="Q1343" s="143">
        <v>0</v>
      </c>
      <c r="R1343" s="143">
        <f>Q1343*H1343</f>
        <v>0</v>
      </c>
      <c r="S1343" s="143">
        <v>0</v>
      </c>
      <c r="T1343" s="144">
        <f>S1343*H1343</f>
        <v>0</v>
      </c>
      <c r="AR1343" s="145" t="s">
        <v>582</v>
      </c>
      <c r="AT1343" s="145" t="s">
        <v>149</v>
      </c>
      <c r="AU1343" s="145" t="s">
        <v>88</v>
      </c>
      <c r="AY1343" s="17" t="s">
        <v>147</v>
      </c>
      <c r="BE1343" s="146">
        <f>IF(N1343="základní",J1343,0)</f>
        <v>0</v>
      </c>
      <c r="BF1343" s="146">
        <f>IF(N1343="snížená",J1343,0)</f>
        <v>0</v>
      </c>
      <c r="BG1343" s="146">
        <f>IF(N1343="zákl. přenesená",J1343,0)</f>
        <v>0</v>
      </c>
      <c r="BH1343" s="146">
        <f>IF(N1343="sníž. přenesená",J1343,0)</f>
        <v>0</v>
      </c>
      <c r="BI1343" s="146">
        <f>IF(N1343="nulová",J1343,0)</f>
        <v>0</v>
      </c>
      <c r="BJ1343" s="17" t="s">
        <v>86</v>
      </c>
      <c r="BK1343" s="146">
        <f>ROUND(I1343*H1343,2)</f>
        <v>0</v>
      </c>
      <c r="BL1343" s="17" t="s">
        <v>582</v>
      </c>
      <c r="BM1343" s="145" t="s">
        <v>1634</v>
      </c>
    </row>
    <row r="1344" spans="2:65" s="13" customFormat="1" ht="11.25" x14ac:dyDescent="0.2">
      <c r="B1344" s="158"/>
      <c r="D1344" s="152" t="s">
        <v>157</v>
      </c>
      <c r="E1344" s="159" t="s">
        <v>1</v>
      </c>
      <c r="F1344" s="160" t="s">
        <v>8</v>
      </c>
      <c r="H1344" s="161">
        <v>12</v>
      </c>
      <c r="I1344" s="162"/>
      <c r="L1344" s="158"/>
      <c r="M1344" s="163"/>
      <c r="T1344" s="164"/>
      <c r="AT1344" s="159" t="s">
        <v>157</v>
      </c>
      <c r="AU1344" s="159" t="s">
        <v>88</v>
      </c>
      <c r="AV1344" s="13" t="s">
        <v>88</v>
      </c>
      <c r="AW1344" s="13" t="s">
        <v>34</v>
      </c>
      <c r="AX1344" s="13" t="s">
        <v>78</v>
      </c>
      <c r="AY1344" s="159" t="s">
        <v>147</v>
      </c>
    </row>
    <row r="1345" spans="2:65" s="14" customFormat="1" ht="11.25" x14ac:dyDescent="0.2">
      <c r="B1345" s="165"/>
      <c r="D1345" s="152" t="s">
        <v>157</v>
      </c>
      <c r="E1345" s="166" t="s">
        <v>1</v>
      </c>
      <c r="F1345" s="167" t="s">
        <v>160</v>
      </c>
      <c r="H1345" s="168">
        <v>12</v>
      </c>
      <c r="I1345" s="169"/>
      <c r="L1345" s="165"/>
      <c r="M1345" s="170"/>
      <c r="T1345" s="171"/>
      <c r="AT1345" s="166" t="s">
        <v>157</v>
      </c>
      <c r="AU1345" s="166" t="s">
        <v>88</v>
      </c>
      <c r="AV1345" s="14" t="s">
        <v>153</v>
      </c>
      <c r="AW1345" s="14" t="s">
        <v>34</v>
      </c>
      <c r="AX1345" s="14" t="s">
        <v>86</v>
      </c>
      <c r="AY1345" s="166" t="s">
        <v>147</v>
      </c>
    </row>
    <row r="1346" spans="2:65" s="11" customFormat="1" ht="22.9" customHeight="1" x14ac:dyDescent="0.2">
      <c r="B1346" s="121"/>
      <c r="D1346" s="122" t="s">
        <v>77</v>
      </c>
      <c r="E1346" s="131" t="s">
        <v>1635</v>
      </c>
      <c r="F1346" s="131" t="s">
        <v>1636</v>
      </c>
      <c r="I1346" s="124"/>
      <c r="J1346" s="132">
        <f>BK1346</f>
        <v>0</v>
      </c>
      <c r="L1346" s="121"/>
      <c r="M1346" s="126"/>
      <c r="P1346" s="127">
        <f>SUM(P1347:P1351)</f>
        <v>0</v>
      </c>
      <c r="R1346" s="127">
        <f>SUM(R1347:R1351)</f>
        <v>0</v>
      </c>
      <c r="T1346" s="128">
        <f>SUM(T1347:T1351)</f>
        <v>0</v>
      </c>
      <c r="AR1346" s="122" t="s">
        <v>86</v>
      </c>
      <c r="AT1346" s="129" t="s">
        <v>77</v>
      </c>
      <c r="AU1346" s="129" t="s">
        <v>86</v>
      </c>
      <c r="AY1346" s="122" t="s">
        <v>147</v>
      </c>
      <c r="BK1346" s="130">
        <f>SUM(BK1347:BK1351)</f>
        <v>0</v>
      </c>
    </row>
    <row r="1347" spans="2:65" s="1" customFormat="1" ht="37.9" customHeight="1" x14ac:dyDescent="0.2">
      <c r="B1347" s="32"/>
      <c r="C1347" s="133" t="s">
        <v>1637</v>
      </c>
      <c r="D1347" s="133" t="s">
        <v>149</v>
      </c>
      <c r="E1347" s="134" t="s">
        <v>1638</v>
      </c>
      <c r="F1347" s="135" t="s">
        <v>1639</v>
      </c>
      <c r="G1347" s="136" t="s">
        <v>1640</v>
      </c>
      <c r="H1347" s="137">
        <v>1</v>
      </c>
      <c r="I1347" s="138"/>
      <c r="J1347" s="139">
        <f>ROUND(I1347*H1347,2)</f>
        <v>0</v>
      </c>
      <c r="K1347" s="140"/>
      <c r="L1347" s="32"/>
      <c r="M1347" s="141" t="s">
        <v>1</v>
      </c>
      <c r="N1347" s="142" t="s">
        <v>43</v>
      </c>
      <c r="P1347" s="143">
        <f>O1347*H1347</f>
        <v>0</v>
      </c>
      <c r="Q1347" s="143">
        <v>0</v>
      </c>
      <c r="R1347" s="143">
        <f>Q1347*H1347</f>
        <v>0</v>
      </c>
      <c r="S1347" s="143">
        <v>0</v>
      </c>
      <c r="T1347" s="144">
        <f>S1347*H1347</f>
        <v>0</v>
      </c>
      <c r="AR1347" s="145" t="s">
        <v>582</v>
      </c>
      <c r="AT1347" s="145" t="s">
        <v>149</v>
      </c>
      <c r="AU1347" s="145" t="s">
        <v>88</v>
      </c>
      <c r="AY1347" s="17" t="s">
        <v>147</v>
      </c>
      <c r="BE1347" s="146">
        <f>IF(N1347="základní",J1347,0)</f>
        <v>0</v>
      </c>
      <c r="BF1347" s="146">
        <f>IF(N1347="snížená",J1347,0)</f>
        <v>0</v>
      </c>
      <c r="BG1347" s="146">
        <f>IF(N1347="zákl. přenesená",J1347,0)</f>
        <v>0</v>
      </c>
      <c r="BH1347" s="146">
        <f>IF(N1347="sníž. přenesená",J1347,0)</f>
        <v>0</v>
      </c>
      <c r="BI1347" s="146">
        <f>IF(N1347="nulová",J1347,0)</f>
        <v>0</v>
      </c>
      <c r="BJ1347" s="17" t="s">
        <v>86</v>
      </c>
      <c r="BK1347" s="146">
        <f>ROUND(I1347*H1347,2)</f>
        <v>0</v>
      </c>
      <c r="BL1347" s="17" t="s">
        <v>582</v>
      </c>
      <c r="BM1347" s="145" t="s">
        <v>1641</v>
      </c>
    </row>
    <row r="1348" spans="2:65" s="1" customFormat="1" ht="16.5" customHeight="1" x14ac:dyDescent="0.2">
      <c r="B1348" s="32"/>
      <c r="C1348" s="133" t="s">
        <v>1642</v>
      </c>
      <c r="D1348" s="133" t="s">
        <v>149</v>
      </c>
      <c r="E1348" s="134" t="s">
        <v>1643</v>
      </c>
      <c r="F1348" s="135" t="s">
        <v>1644</v>
      </c>
      <c r="G1348" s="136" t="s">
        <v>259</v>
      </c>
      <c r="H1348" s="137">
        <v>1</v>
      </c>
      <c r="I1348" s="138"/>
      <c r="J1348" s="139">
        <f>ROUND(I1348*H1348,2)</f>
        <v>0</v>
      </c>
      <c r="K1348" s="140"/>
      <c r="L1348" s="32"/>
      <c r="M1348" s="141" t="s">
        <v>1</v>
      </c>
      <c r="N1348" s="142" t="s">
        <v>43</v>
      </c>
      <c r="P1348" s="143">
        <f>O1348*H1348</f>
        <v>0</v>
      </c>
      <c r="Q1348" s="143">
        <v>0</v>
      </c>
      <c r="R1348" s="143">
        <f>Q1348*H1348</f>
        <v>0</v>
      </c>
      <c r="S1348" s="143">
        <v>0</v>
      </c>
      <c r="T1348" s="144">
        <f>S1348*H1348</f>
        <v>0</v>
      </c>
      <c r="AR1348" s="145" t="s">
        <v>582</v>
      </c>
      <c r="AT1348" s="145" t="s">
        <v>149</v>
      </c>
      <c r="AU1348" s="145" t="s">
        <v>88</v>
      </c>
      <c r="AY1348" s="17" t="s">
        <v>147</v>
      </c>
      <c r="BE1348" s="146">
        <f>IF(N1348="základní",J1348,0)</f>
        <v>0</v>
      </c>
      <c r="BF1348" s="146">
        <f>IF(N1348="snížená",J1348,0)</f>
        <v>0</v>
      </c>
      <c r="BG1348" s="146">
        <f>IF(N1348="zákl. přenesená",J1348,0)</f>
        <v>0</v>
      </c>
      <c r="BH1348" s="146">
        <f>IF(N1348="sníž. přenesená",J1348,0)</f>
        <v>0</v>
      </c>
      <c r="BI1348" s="146">
        <f>IF(N1348="nulová",J1348,0)</f>
        <v>0</v>
      </c>
      <c r="BJ1348" s="17" t="s">
        <v>86</v>
      </c>
      <c r="BK1348" s="146">
        <f>ROUND(I1348*H1348,2)</f>
        <v>0</v>
      </c>
      <c r="BL1348" s="17" t="s">
        <v>582</v>
      </c>
      <c r="BM1348" s="145" t="s">
        <v>1645</v>
      </c>
    </row>
    <row r="1349" spans="2:65" s="1" customFormat="1" ht="33" customHeight="1" x14ac:dyDescent="0.2">
      <c r="B1349" s="32"/>
      <c r="C1349" s="133" t="s">
        <v>1646</v>
      </c>
      <c r="D1349" s="133" t="s">
        <v>149</v>
      </c>
      <c r="E1349" s="134" t="s">
        <v>1647</v>
      </c>
      <c r="F1349" s="135" t="s">
        <v>1632</v>
      </c>
      <c r="G1349" s="136" t="s">
        <v>1633</v>
      </c>
      <c r="H1349" s="137">
        <v>10</v>
      </c>
      <c r="I1349" s="138"/>
      <c r="J1349" s="139">
        <f>ROUND(I1349*H1349,2)</f>
        <v>0</v>
      </c>
      <c r="K1349" s="140"/>
      <c r="L1349" s="32"/>
      <c r="M1349" s="141" t="s">
        <v>1</v>
      </c>
      <c r="N1349" s="142" t="s">
        <v>43</v>
      </c>
      <c r="P1349" s="143">
        <f>O1349*H1349</f>
        <v>0</v>
      </c>
      <c r="Q1349" s="143">
        <v>0</v>
      </c>
      <c r="R1349" s="143">
        <f>Q1349*H1349</f>
        <v>0</v>
      </c>
      <c r="S1349" s="143">
        <v>0</v>
      </c>
      <c r="T1349" s="144">
        <f>S1349*H1349</f>
        <v>0</v>
      </c>
      <c r="AR1349" s="145" t="s">
        <v>582</v>
      </c>
      <c r="AT1349" s="145" t="s">
        <v>149</v>
      </c>
      <c r="AU1349" s="145" t="s">
        <v>88</v>
      </c>
      <c r="AY1349" s="17" t="s">
        <v>147</v>
      </c>
      <c r="BE1349" s="146">
        <f>IF(N1349="základní",J1349,0)</f>
        <v>0</v>
      </c>
      <c r="BF1349" s="146">
        <f>IF(N1349="snížená",J1349,0)</f>
        <v>0</v>
      </c>
      <c r="BG1349" s="146">
        <f>IF(N1349="zákl. přenesená",J1349,0)</f>
        <v>0</v>
      </c>
      <c r="BH1349" s="146">
        <f>IF(N1349="sníž. přenesená",J1349,0)</f>
        <v>0</v>
      </c>
      <c r="BI1349" s="146">
        <f>IF(N1349="nulová",J1349,0)</f>
        <v>0</v>
      </c>
      <c r="BJ1349" s="17" t="s">
        <v>86</v>
      </c>
      <c r="BK1349" s="146">
        <f>ROUND(I1349*H1349,2)</f>
        <v>0</v>
      </c>
      <c r="BL1349" s="17" t="s">
        <v>582</v>
      </c>
      <c r="BM1349" s="145" t="s">
        <v>1648</v>
      </c>
    </row>
    <row r="1350" spans="2:65" s="13" customFormat="1" ht="11.25" x14ac:dyDescent="0.2">
      <c r="B1350" s="158"/>
      <c r="D1350" s="152" t="s">
        <v>157</v>
      </c>
      <c r="E1350" s="159" t="s">
        <v>1</v>
      </c>
      <c r="F1350" s="160" t="s">
        <v>214</v>
      </c>
      <c r="H1350" s="161">
        <v>10</v>
      </c>
      <c r="I1350" s="162"/>
      <c r="L1350" s="158"/>
      <c r="M1350" s="163"/>
      <c r="T1350" s="164"/>
      <c r="AT1350" s="159" t="s">
        <v>157</v>
      </c>
      <c r="AU1350" s="159" t="s">
        <v>88</v>
      </c>
      <c r="AV1350" s="13" t="s">
        <v>88</v>
      </c>
      <c r="AW1350" s="13" t="s">
        <v>34</v>
      </c>
      <c r="AX1350" s="13" t="s">
        <v>78</v>
      </c>
      <c r="AY1350" s="159" t="s">
        <v>147</v>
      </c>
    </row>
    <row r="1351" spans="2:65" s="14" customFormat="1" ht="11.25" x14ac:dyDescent="0.2">
      <c r="B1351" s="165"/>
      <c r="D1351" s="152" t="s">
        <v>157</v>
      </c>
      <c r="E1351" s="166" t="s">
        <v>1</v>
      </c>
      <c r="F1351" s="167" t="s">
        <v>160</v>
      </c>
      <c r="H1351" s="168">
        <v>10</v>
      </c>
      <c r="I1351" s="169"/>
      <c r="L1351" s="165"/>
      <c r="M1351" s="191"/>
      <c r="N1351" s="192"/>
      <c r="O1351" s="192"/>
      <c r="P1351" s="192"/>
      <c r="Q1351" s="192"/>
      <c r="R1351" s="192"/>
      <c r="S1351" s="192"/>
      <c r="T1351" s="193"/>
      <c r="AT1351" s="166" t="s">
        <v>157</v>
      </c>
      <c r="AU1351" s="166" t="s">
        <v>88</v>
      </c>
      <c r="AV1351" s="14" t="s">
        <v>153</v>
      </c>
      <c r="AW1351" s="14" t="s">
        <v>34</v>
      </c>
      <c r="AX1351" s="14" t="s">
        <v>86</v>
      </c>
      <c r="AY1351" s="166" t="s">
        <v>147</v>
      </c>
    </row>
    <row r="1352" spans="2:65" s="1" customFormat="1" ht="6.95" customHeight="1" x14ac:dyDescent="0.2">
      <c r="B1352" s="44"/>
      <c r="C1352" s="45"/>
      <c r="D1352" s="45"/>
      <c r="E1352" s="45"/>
      <c r="F1352" s="45"/>
      <c r="G1352" s="45"/>
      <c r="H1352" s="45"/>
      <c r="I1352" s="45"/>
      <c r="J1352" s="45"/>
      <c r="K1352" s="45"/>
      <c r="L1352" s="32"/>
    </row>
  </sheetData>
  <sheetProtection algorithmName="SHA-512" hashValue="5GEDzuLxZkAi7POvR/9UMfX7xoMI7ecwY19V0B2/SVl+EYqR3EYr3Rq8/ztWPgwQryFp3dxcK04zO+G3Q4WjIA==" saltValue="KIJqb8O/zZA/VjOjVEb1I6A7JQUxSh7O5HLvIDOgR23dZEVG5cQ4dgPKZRqruKw8rDTmZYfSzSZY9iO7oz2YdA==" spinCount="100000" sheet="1" objects="1" scenarios="1" formatColumns="0" formatRows="0" autoFilter="0"/>
  <autoFilter ref="C144:K1351" xr:uid="{00000000-0009-0000-0000-000001000000}"/>
  <mergeCells count="9">
    <mergeCell ref="E87:H87"/>
    <mergeCell ref="E135:H135"/>
    <mergeCell ref="E137:H137"/>
    <mergeCell ref="L2:V2"/>
    <mergeCell ref="E7:H7"/>
    <mergeCell ref="E9:H9"/>
    <mergeCell ref="E18:H18"/>
    <mergeCell ref="E27:H27"/>
    <mergeCell ref="E85:H85"/>
  </mergeCells>
  <hyperlinks>
    <hyperlink ref="F149" r:id="rId1" xr:uid="{00000000-0004-0000-0100-000000000000}"/>
    <hyperlink ref="F154" r:id="rId2" xr:uid="{00000000-0004-0000-0100-000001000000}"/>
    <hyperlink ref="F159" r:id="rId3" xr:uid="{00000000-0004-0000-0100-000002000000}"/>
    <hyperlink ref="F166" r:id="rId4" xr:uid="{00000000-0004-0000-0100-000003000000}"/>
    <hyperlink ref="F170" r:id="rId5" xr:uid="{00000000-0004-0000-0100-000004000000}"/>
    <hyperlink ref="F172" r:id="rId6" xr:uid="{00000000-0004-0000-0100-000005000000}"/>
    <hyperlink ref="F177" r:id="rId7" xr:uid="{00000000-0004-0000-0100-000006000000}"/>
    <hyperlink ref="F183" r:id="rId8" xr:uid="{00000000-0004-0000-0100-000007000000}"/>
    <hyperlink ref="F187" r:id="rId9" xr:uid="{00000000-0004-0000-0100-000008000000}"/>
    <hyperlink ref="F189" r:id="rId10" xr:uid="{00000000-0004-0000-0100-000009000000}"/>
    <hyperlink ref="F199" r:id="rId11" xr:uid="{00000000-0004-0000-0100-00000A000000}"/>
    <hyperlink ref="F205" r:id="rId12" xr:uid="{00000000-0004-0000-0100-00000B000000}"/>
    <hyperlink ref="F209" r:id="rId13" xr:uid="{00000000-0004-0000-0100-00000C000000}"/>
    <hyperlink ref="F213" r:id="rId14" xr:uid="{00000000-0004-0000-0100-00000D000000}"/>
    <hyperlink ref="F217" r:id="rId15" xr:uid="{00000000-0004-0000-0100-00000E000000}"/>
    <hyperlink ref="F219" r:id="rId16" xr:uid="{00000000-0004-0000-0100-00000F000000}"/>
    <hyperlink ref="F231" r:id="rId17" xr:uid="{00000000-0004-0000-0100-000010000000}"/>
    <hyperlink ref="F237" r:id="rId18" xr:uid="{00000000-0004-0000-0100-000011000000}"/>
    <hyperlink ref="F244" r:id="rId19" xr:uid="{00000000-0004-0000-0100-000012000000}"/>
    <hyperlink ref="F253" r:id="rId20" xr:uid="{00000000-0004-0000-0100-000013000000}"/>
    <hyperlink ref="F255" r:id="rId21" xr:uid="{00000000-0004-0000-0100-000014000000}"/>
    <hyperlink ref="F260" r:id="rId22" xr:uid="{00000000-0004-0000-0100-000015000000}"/>
    <hyperlink ref="F262" r:id="rId23" xr:uid="{00000000-0004-0000-0100-000016000000}"/>
    <hyperlink ref="F267" r:id="rId24" xr:uid="{00000000-0004-0000-0100-000017000000}"/>
    <hyperlink ref="F272" r:id="rId25" xr:uid="{00000000-0004-0000-0100-000018000000}"/>
    <hyperlink ref="F277" r:id="rId26" xr:uid="{00000000-0004-0000-0100-000019000000}"/>
    <hyperlink ref="F282" r:id="rId27" xr:uid="{00000000-0004-0000-0100-00001A000000}"/>
    <hyperlink ref="F286" r:id="rId28" xr:uid="{00000000-0004-0000-0100-00001B000000}"/>
    <hyperlink ref="F293" r:id="rId29" xr:uid="{00000000-0004-0000-0100-00001C000000}"/>
    <hyperlink ref="F297" r:id="rId30" xr:uid="{00000000-0004-0000-0100-00001D000000}"/>
    <hyperlink ref="F303" r:id="rId31" xr:uid="{00000000-0004-0000-0100-00001E000000}"/>
    <hyperlink ref="F305" r:id="rId32" xr:uid="{00000000-0004-0000-0100-00001F000000}"/>
    <hyperlink ref="F310" r:id="rId33" xr:uid="{00000000-0004-0000-0100-000020000000}"/>
    <hyperlink ref="F312" r:id="rId34" xr:uid="{00000000-0004-0000-0100-000021000000}"/>
    <hyperlink ref="F322" r:id="rId35" xr:uid="{00000000-0004-0000-0100-000022000000}"/>
    <hyperlink ref="F327" r:id="rId36" xr:uid="{00000000-0004-0000-0100-000023000000}"/>
    <hyperlink ref="F336" r:id="rId37" xr:uid="{00000000-0004-0000-0100-000024000000}"/>
    <hyperlink ref="F345" r:id="rId38" xr:uid="{00000000-0004-0000-0100-000025000000}"/>
    <hyperlink ref="F359" r:id="rId39" xr:uid="{00000000-0004-0000-0100-000026000000}"/>
    <hyperlink ref="F372" r:id="rId40" xr:uid="{00000000-0004-0000-0100-000027000000}"/>
    <hyperlink ref="F377" r:id="rId41" xr:uid="{00000000-0004-0000-0100-000028000000}"/>
    <hyperlink ref="F382" r:id="rId42" xr:uid="{00000000-0004-0000-0100-000029000000}"/>
    <hyperlink ref="F390" r:id="rId43" xr:uid="{00000000-0004-0000-0100-00002A000000}"/>
    <hyperlink ref="F395" r:id="rId44" xr:uid="{00000000-0004-0000-0100-00002B000000}"/>
    <hyperlink ref="F400" r:id="rId45" xr:uid="{00000000-0004-0000-0100-00002C000000}"/>
    <hyperlink ref="F405" r:id="rId46" xr:uid="{00000000-0004-0000-0100-00002D000000}"/>
    <hyperlink ref="F412" r:id="rId47" xr:uid="{00000000-0004-0000-0100-00002E000000}"/>
    <hyperlink ref="F414" r:id="rId48" xr:uid="{00000000-0004-0000-0100-00002F000000}"/>
    <hyperlink ref="F419" r:id="rId49" xr:uid="{00000000-0004-0000-0100-000030000000}"/>
    <hyperlink ref="F426" r:id="rId50" xr:uid="{00000000-0004-0000-0100-000031000000}"/>
    <hyperlink ref="F428" r:id="rId51" xr:uid="{00000000-0004-0000-0100-000032000000}"/>
    <hyperlink ref="F434" r:id="rId52" xr:uid="{00000000-0004-0000-0100-000033000000}"/>
    <hyperlink ref="F448" r:id="rId53" xr:uid="{00000000-0004-0000-0100-000034000000}"/>
    <hyperlink ref="F454" r:id="rId54" xr:uid="{00000000-0004-0000-0100-000035000000}"/>
    <hyperlink ref="F458" r:id="rId55" xr:uid="{00000000-0004-0000-0100-000036000000}"/>
    <hyperlink ref="F478" r:id="rId56" xr:uid="{00000000-0004-0000-0100-000037000000}"/>
    <hyperlink ref="F484" r:id="rId57" xr:uid="{00000000-0004-0000-0100-000038000000}"/>
    <hyperlink ref="F489" r:id="rId58" xr:uid="{00000000-0004-0000-0100-000039000000}"/>
    <hyperlink ref="F494" r:id="rId59" xr:uid="{00000000-0004-0000-0100-00003A000000}"/>
    <hyperlink ref="F499" r:id="rId60" xr:uid="{00000000-0004-0000-0100-00003B000000}"/>
    <hyperlink ref="F508" r:id="rId61" xr:uid="{00000000-0004-0000-0100-00003C000000}"/>
    <hyperlink ref="F514" r:id="rId62" xr:uid="{00000000-0004-0000-0100-00003D000000}"/>
    <hyperlink ref="F520" r:id="rId63" xr:uid="{00000000-0004-0000-0100-00003E000000}"/>
    <hyperlink ref="F526" r:id="rId64" xr:uid="{00000000-0004-0000-0100-00003F000000}"/>
    <hyperlink ref="F532" r:id="rId65" xr:uid="{00000000-0004-0000-0100-000040000000}"/>
    <hyperlink ref="F537" r:id="rId66" xr:uid="{00000000-0004-0000-0100-000041000000}"/>
    <hyperlink ref="F541" r:id="rId67" xr:uid="{00000000-0004-0000-0100-000042000000}"/>
    <hyperlink ref="F546" r:id="rId68" xr:uid="{00000000-0004-0000-0100-000043000000}"/>
    <hyperlink ref="F551" r:id="rId69" xr:uid="{00000000-0004-0000-0100-000044000000}"/>
    <hyperlink ref="F558" r:id="rId70" xr:uid="{00000000-0004-0000-0100-000045000000}"/>
    <hyperlink ref="F562" r:id="rId71" xr:uid="{00000000-0004-0000-0100-000046000000}"/>
    <hyperlink ref="F566" r:id="rId72" xr:uid="{00000000-0004-0000-0100-000047000000}"/>
    <hyperlink ref="F568" r:id="rId73" xr:uid="{00000000-0004-0000-0100-000048000000}"/>
    <hyperlink ref="F572" r:id="rId74" xr:uid="{00000000-0004-0000-0100-000049000000}"/>
    <hyperlink ref="F574" r:id="rId75" xr:uid="{00000000-0004-0000-0100-00004A000000}"/>
    <hyperlink ref="F578" r:id="rId76" xr:uid="{00000000-0004-0000-0100-00004B000000}"/>
    <hyperlink ref="F580" r:id="rId77" xr:uid="{00000000-0004-0000-0100-00004C000000}"/>
    <hyperlink ref="F584" r:id="rId78" xr:uid="{00000000-0004-0000-0100-00004D000000}"/>
    <hyperlink ref="F588" r:id="rId79" xr:uid="{00000000-0004-0000-0100-00004E000000}"/>
    <hyperlink ref="F590" r:id="rId80" xr:uid="{00000000-0004-0000-0100-00004F000000}"/>
    <hyperlink ref="F594" r:id="rId81" xr:uid="{00000000-0004-0000-0100-000050000000}"/>
    <hyperlink ref="F598" r:id="rId82" xr:uid="{00000000-0004-0000-0100-000051000000}"/>
    <hyperlink ref="F601" r:id="rId83" xr:uid="{00000000-0004-0000-0100-000052000000}"/>
    <hyperlink ref="F603" r:id="rId84" xr:uid="{00000000-0004-0000-0100-000053000000}"/>
    <hyperlink ref="F605" r:id="rId85" xr:uid="{00000000-0004-0000-0100-000054000000}"/>
    <hyperlink ref="F609" r:id="rId86" xr:uid="{00000000-0004-0000-0100-000055000000}"/>
    <hyperlink ref="F612" r:id="rId87" xr:uid="{00000000-0004-0000-0100-000056000000}"/>
    <hyperlink ref="F616" r:id="rId88" xr:uid="{00000000-0004-0000-0100-000057000000}"/>
    <hyperlink ref="F624" r:id="rId89" xr:uid="{00000000-0004-0000-0100-000058000000}"/>
    <hyperlink ref="F632" r:id="rId90" xr:uid="{00000000-0004-0000-0100-000059000000}"/>
    <hyperlink ref="F640" r:id="rId91" xr:uid="{00000000-0004-0000-0100-00005A000000}"/>
    <hyperlink ref="F648" r:id="rId92" xr:uid="{00000000-0004-0000-0100-00005B000000}"/>
    <hyperlink ref="F652" r:id="rId93" xr:uid="{00000000-0004-0000-0100-00005C000000}"/>
    <hyperlink ref="F660" r:id="rId94" xr:uid="{00000000-0004-0000-0100-00005D000000}"/>
    <hyperlink ref="F662" r:id="rId95" xr:uid="{00000000-0004-0000-0100-00005E000000}"/>
    <hyperlink ref="F665" r:id="rId96" xr:uid="{00000000-0004-0000-0100-00005F000000}"/>
    <hyperlink ref="F670" r:id="rId97" xr:uid="{00000000-0004-0000-0100-000060000000}"/>
    <hyperlink ref="F678" r:id="rId98" xr:uid="{00000000-0004-0000-0100-000061000000}"/>
    <hyperlink ref="F688" r:id="rId99" xr:uid="{00000000-0004-0000-0100-000062000000}"/>
    <hyperlink ref="F702" r:id="rId100" xr:uid="{00000000-0004-0000-0100-000063000000}"/>
    <hyperlink ref="F711" r:id="rId101" xr:uid="{00000000-0004-0000-0100-000064000000}"/>
    <hyperlink ref="F745" r:id="rId102" xr:uid="{00000000-0004-0000-0100-000065000000}"/>
    <hyperlink ref="F747" r:id="rId103" xr:uid="{00000000-0004-0000-0100-000066000000}"/>
    <hyperlink ref="F750" r:id="rId104" xr:uid="{00000000-0004-0000-0100-000067000000}"/>
    <hyperlink ref="F765" r:id="rId105" xr:uid="{00000000-0004-0000-0100-000068000000}"/>
    <hyperlink ref="F775" r:id="rId106" xr:uid="{00000000-0004-0000-0100-000069000000}"/>
    <hyperlink ref="F777" r:id="rId107" xr:uid="{00000000-0004-0000-0100-00006A000000}"/>
    <hyperlink ref="F780" r:id="rId108" xr:uid="{00000000-0004-0000-0100-00006B000000}"/>
    <hyperlink ref="F834" r:id="rId109" xr:uid="{00000000-0004-0000-0100-00006C000000}"/>
    <hyperlink ref="F858" r:id="rId110" xr:uid="{00000000-0004-0000-0100-00006D000000}"/>
    <hyperlink ref="F868" r:id="rId111" xr:uid="{00000000-0004-0000-0100-00006E000000}"/>
    <hyperlink ref="F887" r:id="rId112" xr:uid="{00000000-0004-0000-0100-00006F000000}"/>
    <hyperlink ref="F892" r:id="rId113" xr:uid="{00000000-0004-0000-0100-000070000000}"/>
    <hyperlink ref="F898" r:id="rId114" xr:uid="{00000000-0004-0000-0100-000071000000}"/>
    <hyperlink ref="F902" r:id="rId115" xr:uid="{00000000-0004-0000-0100-000072000000}"/>
    <hyperlink ref="F909" r:id="rId116" xr:uid="{00000000-0004-0000-0100-000073000000}"/>
    <hyperlink ref="F916" r:id="rId117" xr:uid="{00000000-0004-0000-0100-000074000000}"/>
    <hyperlink ref="F923" r:id="rId118" xr:uid="{00000000-0004-0000-0100-000075000000}"/>
    <hyperlink ref="F925" r:id="rId119" xr:uid="{00000000-0004-0000-0100-000076000000}"/>
    <hyperlink ref="F931" r:id="rId120" xr:uid="{00000000-0004-0000-0100-000077000000}"/>
    <hyperlink ref="F933" r:id="rId121" xr:uid="{00000000-0004-0000-0100-000078000000}"/>
    <hyperlink ref="F936" r:id="rId122" xr:uid="{00000000-0004-0000-0100-000079000000}"/>
    <hyperlink ref="F941" r:id="rId123" xr:uid="{00000000-0004-0000-0100-00007A000000}"/>
    <hyperlink ref="F949" r:id="rId124" xr:uid="{00000000-0004-0000-0100-00007B000000}"/>
    <hyperlink ref="F957" r:id="rId125" xr:uid="{00000000-0004-0000-0100-00007C000000}"/>
    <hyperlink ref="F959" r:id="rId126" xr:uid="{00000000-0004-0000-0100-00007D000000}"/>
    <hyperlink ref="F962" r:id="rId127" xr:uid="{00000000-0004-0000-0100-00007E000000}"/>
    <hyperlink ref="F967" r:id="rId128" xr:uid="{00000000-0004-0000-0100-00007F000000}"/>
    <hyperlink ref="F972" r:id="rId129" xr:uid="{00000000-0004-0000-0100-000080000000}"/>
    <hyperlink ref="F986" r:id="rId130" xr:uid="{00000000-0004-0000-0100-000081000000}"/>
    <hyperlink ref="F988" r:id="rId131" xr:uid="{00000000-0004-0000-0100-000082000000}"/>
    <hyperlink ref="F991" r:id="rId132" xr:uid="{00000000-0004-0000-0100-000083000000}"/>
    <hyperlink ref="F999" r:id="rId133" xr:uid="{00000000-0004-0000-0100-000084000000}"/>
    <hyperlink ref="F1008" r:id="rId134" xr:uid="{00000000-0004-0000-0100-000085000000}"/>
    <hyperlink ref="F1020" r:id="rId135" xr:uid="{00000000-0004-0000-0100-000086000000}"/>
    <hyperlink ref="F1029" r:id="rId136" xr:uid="{00000000-0004-0000-0100-000087000000}"/>
    <hyperlink ref="F1033" r:id="rId137" xr:uid="{00000000-0004-0000-0100-000088000000}"/>
    <hyperlink ref="F1038" r:id="rId138" xr:uid="{00000000-0004-0000-0100-000089000000}"/>
    <hyperlink ref="F1042" r:id="rId139" xr:uid="{00000000-0004-0000-0100-00008A000000}"/>
    <hyperlink ref="F1050" r:id="rId140" xr:uid="{00000000-0004-0000-0100-00008B000000}"/>
    <hyperlink ref="F1059" r:id="rId141" xr:uid="{00000000-0004-0000-0100-00008C000000}"/>
    <hyperlink ref="F1061" r:id="rId142" xr:uid="{00000000-0004-0000-0100-00008D000000}"/>
    <hyperlink ref="F1064" r:id="rId143" xr:uid="{00000000-0004-0000-0100-00008E000000}"/>
    <hyperlink ref="F1078" r:id="rId144" xr:uid="{00000000-0004-0000-0100-00008F000000}"/>
    <hyperlink ref="F1098" r:id="rId145" xr:uid="{00000000-0004-0000-0100-000090000000}"/>
    <hyperlink ref="F1100" r:id="rId146" xr:uid="{00000000-0004-0000-0100-000091000000}"/>
    <hyperlink ref="F1103" r:id="rId147" xr:uid="{00000000-0004-0000-0100-000092000000}"/>
    <hyperlink ref="F1123" r:id="rId148" xr:uid="{00000000-0004-0000-0100-000093000000}"/>
    <hyperlink ref="F1143" r:id="rId149" xr:uid="{00000000-0004-0000-0100-000094000000}"/>
    <hyperlink ref="F1163" r:id="rId150" xr:uid="{00000000-0004-0000-0100-000095000000}"/>
    <hyperlink ref="F1183" r:id="rId151" xr:uid="{00000000-0004-0000-0100-000096000000}"/>
    <hyperlink ref="F1203" r:id="rId152" xr:uid="{00000000-0004-0000-0100-000097000000}"/>
    <hyperlink ref="F1226" r:id="rId153" xr:uid="{00000000-0004-0000-0100-000098000000}"/>
    <hyperlink ref="F1246" r:id="rId154" xr:uid="{00000000-0004-0000-0100-000099000000}"/>
    <hyperlink ref="F1267" r:id="rId155" xr:uid="{00000000-0004-0000-0100-00009A000000}"/>
    <hyperlink ref="F1288" r:id="rId156" xr:uid="{00000000-0004-0000-0100-00009B000000}"/>
    <hyperlink ref="F1290" r:id="rId157" xr:uid="{00000000-0004-0000-0100-00009C000000}"/>
    <hyperlink ref="F1293" r:id="rId158" xr:uid="{00000000-0004-0000-0100-00009D000000}"/>
    <hyperlink ref="F1300" r:id="rId159" xr:uid="{00000000-0004-0000-0100-00009E000000}"/>
    <hyperlink ref="F1302" r:id="rId160" xr:uid="{00000000-0004-0000-0100-00009F000000}"/>
    <hyperlink ref="F1307" r:id="rId161" xr:uid="{00000000-0004-0000-0100-0000A0000000}"/>
    <hyperlink ref="F1320" r:id="rId162" xr:uid="{00000000-0004-0000-0100-0000A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6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98"/>
  <sheetViews>
    <sheetView showGridLines="0" topLeftCell="A173" workbookViewId="0">
      <selection activeCell="H124" sqref="H124:I124"/>
    </sheetView>
  </sheetViews>
  <sheetFormatPr defaultRowHeight="1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7" t="s">
        <v>91</v>
      </c>
    </row>
    <row r="3" spans="2:46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88</v>
      </c>
    </row>
    <row r="4" spans="2:46" ht="24.95" customHeight="1" x14ac:dyDescent="0.2">
      <c r="B4" s="20"/>
      <c r="D4" s="21" t="s">
        <v>95</v>
      </c>
      <c r="L4" s="20"/>
      <c r="M4" s="88" t="s">
        <v>10</v>
      </c>
      <c r="AT4" s="17" t="s">
        <v>4</v>
      </c>
    </row>
    <row r="5" spans="2:46" ht="6.95" customHeight="1" x14ac:dyDescent="0.2">
      <c r="B5" s="20"/>
      <c r="L5" s="20"/>
    </row>
    <row r="6" spans="2:46" ht="12" customHeight="1" x14ac:dyDescent="0.2">
      <c r="B6" s="20"/>
      <c r="D6" s="27" t="s">
        <v>16</v>
      </c>
      <c r="L6" s="20"/>
    </row>
    <row r="7" spans="2:46" ht="16.5" customHeight="1" x14ac:dyDescent="0.2">
      <c r="B7" s="20"/>
      <c r="E7" s="235" t="str">
        <f>'Rekapitulace stavby'!K6</f>
        <v>Objekt N1 - SO 02 - Přístavba výtahu dle požadavků HZS</v>
      </c>
      <c r="F7" s="236"/>
      <c r="G7" s="236"/>
      <c r="H7" s="236"/>
      <c r="L7" s="20"/>
    </row>
    <row r="8" spans="2:46" s="1" customFormat="1" ht="12" customHeight="1" x14ac:dyDescent="0.2">
      <c r="B8" s="32"/>
      <c r="D8" s="27" t="s">
        <v>96</v>
      </c>
      <c r="L8" s="32"/>
    </row>
    <row r="9" spans="2:46" s="1" customFormat="1" ht="16.5" customHeight="1" x14ac:dyDescent="0.2">
      <c r="B9" s="32"/>
      <c r="E9" s="216" t="s">
        <v>1649</v>
      </c>
      <c r="F9" s="237"/>
      <c r="G9" s="237"/>
      <c r="H9" s="237"/>
      <c r="L9" s="32"/>
    </row>
    <row r="10" spans="2:46" s="1" customFormat="1" ht="11.25" x14ac:dyDescent="0.2">
      <c r="B10" s="32"/>
      <c r="L10" s="32"/>
    </row>
    <row r="11" spans="2:46" s="1" customFormat="1" ht="12" customHeight="1" x14ac:dyDescent="0.2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 x14ac:dyDescent="0.2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23. 5. 2024</v>
      </c>
      <c r="L12" s="32"/>
    </row>
    <row r="13" spans="2:46" s="1" customFormat="1" ht="10.9" customHeight="1" x14ac:dyDescent="0.2">
      <c r="B13" s="32"/>
      <c r="L13" s="32"/>
    </row>
    <row r="14" spans="2:46" s="1" customFormat="1" ht="12" customHeight="1" x14ac:dyDescent="0.2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customHeight="1" x14ac:dyDescent="0.2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5" customHeight="1" x14ac:dyDescent="0.2">
      <c r="B16" s="32"/>
      <c r="L16" s="32"/>
    </row>
    <row r="17" spans="2:12" s="1" customFormat="1" ht="12" customHeight="1" x14ac:dyDescent="0.2">
      <c r="B17" s="32"/>
      <c r="D17" s="27" t="s">
        <v>28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 x14ac:dyDescent="0.2">
      <c r="B18" s="32"/>
      <c r="E18" s="238" t="str">
        <f>'Rekapitulace stavby'!E14</f>
        <v>Vyplň údaj</v>
      </c>
      <c r="F18" s="200"/>
      <c r="G18" s="200"/>
      <c r="H18" s="200"/>
      <c r="I18" s="27" t="s">
        <v>27</v>
      </c>
      <c r="J18" s="28" t="str">
        <f>'Rekapitulace stavby'!AN14</f>
        <v>Vyplň údaj</v>
      </c>
      <c r="L18" s="32"/>
    </row>
    <row r="19" spans="2:12" s="1" customFormat="1" ht="6.95" customHeight="1" x14ac:dyDescent="0.2">
      <c r="B19" s="32"/>
      <c r="L19" s="32"/>
    </row>
    <row r="20" spans="2:12" s="1" customFormat="1" ht="12" customHeight="1" x14ac:dyDescent="0.2">
      <c r="B20" s="32"/>
      <c r="D20" s="27" t="s">
        <v>30</v>
      </c>
      <c r="I20" s="27" t="s">
        <v>25</v>
      </c>
      <c r="J20" s="25" t="s">
        <v>31</v>
      </c>
      <c r="L20" s="32"/>
    </row>
    <row r="21" spans="2:12" s="1" customFormat="1" ht="18" customHeight="1" x14ac:dyDescent="0.2">
      <c r="B21" s="32"/>
      <c r="E21" s="25" t="s">
        <v>32</v>
      </c>
      <c r="I21" s="27" t="s">
        <v>27</v>
      </c>
      <c r="J21" s="25" t="s">
        <v>33</v>
      </c>
      <c r="L21" s="32"/>
    </row>
    <row r="22" spans="2:12" s="1" customFormat="1" ht="6.95" customHeight="1" x14ac:dyDescent="0.2">
      <c r="B22" s="32"/>
      <c r="L22" s="32"/>
    </row>
    <row r="23" spans="2:12" s="1" customFormat="1" ht="12" customHeight="1" x14ac:dyDescent="0.2">
      <c r="B23" s="32"/>
      <c r="D23" s="27" t="s">
        <v>35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customHeight="1" x14ac:dyDescent="0.2">
      <c r="B24" s="32"/>
      <c r="E24" s="25" t="str">
        <f>IF('Rekapitulace stavby'!E20="","",'Rekapitulace stavby'!E20)</f>
        <v xml:space="preserve"> </v>
      </c>
      <c r="I24" s="27" t="s">
        <v>27</v>
      </c>
      <c r="J24" s="25" t="str">
        <f>IF('Rekapitulace stavby'!AN20="","",'Rekapitulace stavby'!AN20)</f>
        <v/>
      </c>
      <c r="L24" s="32"/>
    </row>
    <row r="25" spans="2:12" s="1" customFormat="1" ht="6.95" customHeight="1" x14ac:dyDescent="0.2">
      <c r="B25" s="32"/>
      <c r="L25" s="32"/>
    </row>
    <row r="26" spans="2:12" s="1" customFormat="1" ht="12" customHeight="1" x14ac:dyDescent="0.2">
      <c r="B26" s="32"/>
      <c r="D26" s="27" t="s">
        <v>37</v>
      </c>
      <c r="L26" s="32"/>
    </row>
    <row r="27" spans="2:12" s="7" customFormat="1" ht="16.5" customHeight="1" x14ac:dyDescent="0.2">
      <c r="B27" s="89"/>
      <c r="E27" s="205" t="s">
        <v>1</v>
      </c>
      <c r="F27" s="205"/>
      <c r="G27" s="205"/>
      <c r="H27" s="205"/>
      <c r="L27" s="89"/>
    </row>
    <row r="28" spans="2:12" s="1" customFormat="1" ht="6.95" customHeight="1" x14ac:dyDescent="0.2">
      <c r="B28" s="32"/>
      <c r="L28" s="32"/>
    </row>
    <row r="29" spans="2:12" s="1" customFormat="1" ht="6.95" customHeight="1" x14ac:dyDescent="0.2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 x14ac:dyDescent="0.2">
      <c r="B30" s="32"/>
      <c r="D30" s="90" t="s">
        <v>38</v>
      </c>
      <c r="J30" s="66">
        <f>ROUND(J121, 2)</f>
        <v>0</v>
      </c>
      <c r="L30" s="32"/>
    </row>
    <row r="31" spans="2:12" s="1" customFormat="1" ht="6.95" customHeight="1" x14ac:dyDescent="0.2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 x14ac:dyDescent="0.2">
      <c r="B32" s="32"/>
      <c r="F32" s="35" t="s">
        <v>40</v>
      </c>
      <c r="I32" s="35" t="s">
        <v>39</v>
      </c>
      <c r="J32" s="35" t="s">
        <v>41</v>
      </c>
      <c r="L32" s="32"/>
    </row>
    <row r="33" spans="2:12" s="1" customFormat="1" ht="14.45" customHeight="1" x14ac:dyDescent="0.2">
      <c r="B33" s="32"/>
      <c r="D33" s="55" t="s">
        <v>42</v>
      </c>
      <c r="E33" s="27" t="s">
        <v>43</v>
      </c>
      <c r="F33" s="91">
        <f>ROUND((SUM(BE121:BE197)),  2)</f>
        <v>0</v>
      </c>
      <c r="I33" s="92">
        <v>0.21</v>
      </c>
      <c r="J33" s="91">
        <f>ROUND(((SUM(BE121:BE197))*I33),  2)</f>
        <v>0</v>
      </c>
      <c r="L33" s="32"/>
    </row>
    <row r="34" spans="2:12" s="1" customFormat="1" ht="14.45" customHeight="1" x14ac:dyDescent="0.2">
      <c r="B34" s="32"/>
      <c r="E34" s="27" t="s">
        <v>44</v>
      </c>
      <c r="F34" s="91">
        <f>ROUND((SUM(BF121:BF197)),  2)</f>
        <v>0</v>
      </c>
      <c r="I34" s="92">
        <v>0.12</v>
      </c>
      <c r="J34" s="91">
        <f>ROUND(((SUM(BF121:BF197))*I34),  2)</f>
        <v>0</v>
      </c>
      <c r="L34" s="32"/>
    </row>
    <row r="35" spans="2:12" s="1" customFormat="1" ht="14.45" hidden="1" customHeight="1" x14ac:dyDescent="0.2">
      <c r="B35" s="32"/>
      <c r="E35" s="27" t="s">
        <v>45</v>
      </c>
      <c r="F35" s="91">
        <f>ROUND((SUM(BG121:BG197)),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 x14ac:dyDescent="0.2">
      <c r="B36" s="32"/>
      <c r="E36" s="27" t="s">
        <v>46</v>
      </c>
      <c r="F36" s="91">
        <f>ROUND((SUM(BH121:BH197)),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 x14ac:dyDescent="0.2">
      <c r="B37" s="32"/>
      <c r="E37" s="27" t="s">
        <v>47</v>
      </c>
      <c r="F37" s="91">
        <f>ROUND((SUM(BI121:BI197)),  2)</f>
        <v>0</v>
      </c>
      <c r="I37" s="92">
        <v>0</v>
      </c>
      <c r="J37" s="91">
        <f>0</f>
        <v>0</v>
      </c>
      <c r="L37" s="32"/>
    </row>
    <row r="38" spans="2:12" s="1" customFormat="1" ht="6.95" customHeight="1" x14ac:dyDescent="0.2">
      <c r="B38" s="32"/>
      <c r="L38" s="32"/>
    </row>
    <row r="39" spans="2:12" s="1" customFormat="1" ht="25.35" customHeight="1" x14ac:dyDescent="0.2">
      <c r="B39" s="32"/>
      <c r="C39" s="93"/>
      <c r="D39" s="94" t="s">
        <v>48</v>
      </c>
      <c r="E39" s="57"/>
      <c r="F39" s="57"/>
      <c r="G39" s="95" t="s">
        <v>49</v>
      </c>
      <c r="H39" s="96" t="s">
        <v>50</v>
      </c>
      <c r="I39" s="57"/>
      <c r="J39" s="97">
        <f>SUM(J30:J37)</f>
        <v>0</v>
      </c>
      <c r="K39" s="98"/>
      <c r="L39" s="32"/>
    </row>
    <row r="40" spans="2:12" s="1" customFormat="1" ht="14.45" customHeight="1" x14ac:dyDescent="0.2">
      <c r="B40" s="32"/>
      <c r="L40" s="32"/>
    </row>
    <row r="41" spans="2:12" ht="14.45" customHeight="1" x14ac:dyDescent="0.2">
      <c r="B41" s="20"/>
      <c r="L41" s="20"/>
    </row>
    <row r="42" spans="2:12" ht="14.45" customHeight="1" x14ac:dyDescent="0.2">
      <c r="B42" s="20"/>
      <c r="L42" s="20"/>
    </row>
    <row r="43" spans="2:12" ht="14.45" customHeight="1" x14ac:dyDescent="0.2">
      <c r="B43" s="20"/>
      <c r="L43" s="20"/>
    </row>
    <row r="44" spans="2:12" ht="14.45" customHeight="1" x14ac:dyDescent="0.2">
      <c r="B44" s="20"/>
      <c r="L44" s="20"/>
    </row>
    <row r="45" spans="2:12" ht="14.45" customHeight="1" x14ac:dyDescent="0.2">
      <c r="B45" s="20"/>
      <c r="L45" s="20"/>
    </row>
    <row r="46" spans="2:12" ht="14.45" customHeight="1" x14ac:dyDescent="0.2">
      <c r="B46" s="20"/>
      <c r="L46" s="20"/>
    </row>
    <row r="47" spans="2:12" ht="14.45" customHeight="1" x14ac:dyDescent="0.2">
      <c r="B47" s="20"/>
      <c r="L47" s="20"/>
    </row>
    <row r="48" spans="2:12" ht="14.45" customHeight="1" x14ac:dyDescent="0.2">
      <c r="B48" s="20"/>
      <c r="L48" s="20"/>
    </row>
    <row r="49" spans="2:12" ht="14.45" customHeight="1" x14ac:dyDescent="0.2">
      <c r="B49" s="20"/>
      <c r="L49" s="20"/>
    </row>
    <row r="50" spans="2:12" s="1" customFormat="1" ht="14.45" customHeight="1" x14ac:dyDescent="0.2">
      <c r="B50" s="32"/>
      <c r="D50" s="41" t="s">
        <v>51</v>
      </c>
      <c r="E50" s="42"/>
      <c r="F50" s="42"/>
      <c r="G50" s="41" t="s">
        <v>52</v>
      </c>
      <c r="H50" s="42"/>
      <c r="I50" s="42"/>
      <c r="J50" s="42"/>
      <c r="K50" s="42"/>
      <c r="L50" s="32"/>
    </row>
    <row r="51" spans="2:12" ht="11.25" x14ac:dyDescent="0.2">
      <c r="B51" s="20"/>
      <c r="L51" s="20"/>
    </row>
    <row r="52" spans="2:12" ht="11.25" x14ac:dyDescent="0.2">
      <c r="B52" s="20"/>
      <c r="L52" s="20"/>
    </row>
    <row r="53" spans="2:12" ht="11.25" x14ac:dyDescent="0.2">
      <c r="B53" s="20"/>
      <c r="L53" s="20"/>
    </row>
    <row r="54" spans="2:12" ht="11.25" x14ac:dyDescent="0.2">
      <c r="B54" s="20"/>
      <c r="L54" s="20"/>
    </row>
    <row r="55" spans="2:12" ht="11.25" x14ac:dyDescent="0.2">
      <c r="B55" s="20"/>
      <c r="L55" s="20"/>
    </row>
    <row r="56" spans="2:12" ht="11.25" x14ac:dyDescent="0.2">
      <c r="B56" s="20"/>
      <c r="L56" s="20"/>
    </row>
    <row r="57" spans="2:12" ht="11.25" x14ac:dyDescent="0.2">
      <c r="B57" s="20"/>
      <c r="L57" s="20"/>
    </row>
    <row r="58" spans="2:12" ht="11.25" x14ac:dyDescent="0.2">
      <c r="B58" s="20"/>
      <c r="L58" s="20"/>
    </row>
    <row r="59" spans="2:12" ht="11.25" x14ac:dyDescent="0.2">
      <c r="B59" s="20"/>
      <c r="L59" s="20"/>
    </row>
    <row r="60" spans="2:12" ht="11.25" x14ac:dyDescent="0.2">
      <c r="B60" s="20"/>
      <c r="L60" s="20"/>
    </row>
    <row r="61" spans="2:12" s="1" customFormat="1" ht="12.75" x14ac:dyDescent="0.2">
      <c r="B61" s="32"/>
      <c r="D61" s="43" t="s">
        <v>53</v>
      </c>
      <c r="E61" s="34"/>
      <c r="F61" s="99" t="s">
        <v>54</v>
      </c>
      <c r="G61" s="43" t="s">
        <v>53</v>
      </c>
      <c r="H61" s="34"/>
      <c r="I61" s="34"/>
      <c r="J61" s="100" t="s">
        <v>54</v>
      </c>
      <c r="K61" s="34"/>
      <c r="L61" s="32"/>
    </row>
    <row r="62" spans="2:12" ht="11.25" x14ac:dyDescent="0.2">
      <c r="B62" s="20"/>
      <c r="L62" s="20"/>
    </row>
    <row r="63" spans="2:12" ht="11.25" x14ac:dyDescent="0.2">
      <c r="B63" s="20"/>
      <c r="L63" s="20"/>
    </row>
    <row r="64" spans="2:12" ht="11.25" x14ac:dyDescent="0.2">
      <c r="B64" s="20"/>
      <c r="L64" s="20"/>
    </row>
    <row r="65" spans="2:12" s="1" customFormat="1" ht="12.75" x14ac:dyDescent="0.2">
      <c r="B65" s="32"/>
      <c r="D65" s="41" t="s">
        <v>55</v>
      </c>
      <c r="E65" s="42"/>
      <c r="F65" s="42"/>
      <c r="G65" s="41" t="s">
        <v>56</v>
      </c>
      <c r="H65" s="42"/>
      <c r="I65" s="42"/>
      <c r="J65" s="42"/>
      <c r="K65" s="42"/>
      <c r="L65" s="32"/>
    </row>
    <row r="66" spans="2:12" ht="11.25" x14ac:dyDescent="0.2">
      <c r="B66" s="20"/>
      <c r="L66" s="20"/>
    </row>
    <row r="67" spans="2:12" ht="11.25" x14ac:dyDescent="0.2">
      <c r="B67" s="20"/>
      <c r="L67" s="20"/>
    </row>
    <row r="68" spans="2:12" ht="11.25" x14ac:dyDescent="0.2">
      <c r="B68" s="20"/>
      <c r="L68" s="20"/>
    </row>
    <row r="69" spans="2:12" ht="11.25" x14ac:dyDescent="0.2">
      <c r="B69" s="20"/>
      <c r="L69" s="20"/>
    </row>
    <row r="70" spans="2:12" ht="11.25" x14ac:dyDescent="0.2">
      <c r="B70" s="20"/>
      <c r="L70" s="20"/>
    </row>
    <row r="71" spans="2:12" ht="11.25" x14ac:dyDescent="0.2">
      <c r="B71" s="20"/>
      <c r="L71" s="20"/>
    </row>
    <row r="72" spans="2:12" ht="11.25" x14ac:dyDescent="0.2">
      <c r="B72" s="20"/>
      <c r="L72" s="20"/>
    </row>
    <row r="73" spans="2:12" ht="11.25" x14ac:dyDescent="0.2">
      <c r="B73" s="20"/>
      <c r="L73" s="20"/>
    </row>
    <row r="74" spans="2:12" ht="11.25" x14ac:dyDescent="0.2">
      <c r="B74" s="20"/>
      <c r="L74" s="20"/>
    </row>
    <row r="75" spans="2:12" ht="11.25" x14ac:dyDescent="0.2">
      <c r="B75" s="20"/>
      <c r="L75" s="20"/>
    </row>
    <row r="76" spans="2:12" s="1" customFormat="1" ht="12.75" x14ac:dyDescent="0.2">
      <c r="B76" s="32"/>
      <c r="D76" s="43" t="s">
        <v>53</v>
      </c>
      <c r="E76" s="34"/>
      <c r="F76" s="99" t="s">
        <v>54</v>
      </c>
      <c r="G76" s="43" t="s">
        <v>53</v>
      </c>
      <c r="H76" s="34"/>
      <c r="I76" s="34"/>
      <c r="J76" s="100" t="s">
        <v>54</v>
      </c>
      <c r="K76" s="34"/>
      <c r="L76" s="32"/>
    </row>
    <row r="77" spans="2:12" s="1" customFormat="1" ht="14.45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 x14ac:dyDescent="0.2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 x14ac:dyDescent="0.2">
      <c r="B82" s="32"/>
      <c r="C82" s="21" t="s">
        <v>98</v>
      </c>
      <c r="L82" s="32"/>
    </row>
    <row r="83" spans="2:47" s="1" customFormat="1" ht="6.95" customHeight="1" x14ac:dyDescent="0.2">
      <c r="B83" s="32"/>
      <c r="L83" s="32"/>
    </row>
    <row r="84" spans="2:47" s="1" customFormat="1" ht="12" customHeight="1" x14ac:dyDescent="0.2">
      <c r="B84" s="32"/>
      <c r="C84" s="27" t="s">
        <v>16</v>
      </c>
      <c r="L84" s="32"/>
    </row>
    <row r="85" spans="2:47" s="1" customFormat="1" ht="16.5" customHeight="1" x14ac:dyDescent="0.2">
      <c r="B85" s="32"/>
      <c r="E85" s="235" t="str">
        <f>E7</f>
        <v>Objekt N1 - SO 02 - Přístavba výtahu dle požadavků HZS</v>
      </c>
      <c r="F85" s="236"/>
      <c r="G85" s="236"/>
      <c r="H85" s="236"/>
      <c r="L85" s="32"/>
    </row>
    <row r="86" spans="2:47" s="1" customFormat="1" ht="12" customHeight="1" x14ac:dyDescent="0.2">
      <c r="B86" s="32"/>
      <c r="C86" s="27" t="s">
        <v>96</v>
      </c>
      <c r="L86" s="32"/>
    </row>
    <row r="87" spans="2:47" s="1" customFormat="1" ht="16.5" customHeight="1" x14ac:dyDescent="0.2">
      <c r="B87" s="32"/>
      <c r="E87" s="216" t="str">
        <f>E9</f>
        <v>2401402A - Zpevněné plochy</v>
      </c>
      <c r="F87" s="237"/>
      <c r="G87" s="237"/>
      <c r="H87" s="237"/>
      <c r="L87" s="32"/>
    </row>
    <row r="88" spans="2:47" s="1" customFormat="1" ht="6.95" customHeight="1" x14ac:dyDescent="0.2">
      <c r="B88" s="32"/>
      <c r="L88" s="32"/>
    </row>
    <row r="89" spans="2:47" s="1" customFormat="1" ht="12" customHeight="1" x14ac:dyDescent="0.2">
      <c r="B89" s="32"/>
      <c r="C89" s="27" t="s">
        <v>20</v>
      </c>
      <c r="F89" s="25" t="str">
        <f>F12</f>
        <v>Olomouc-Neředín, tř.Míru 644/12</v>
      </c>
      <c r="I89" s="27" t="s">
        <v>22</v>
      </c>
      <c r="J89" s="52" t="str">
        <f>IF(J12="","",J12)</f>
        <v>23. 5. 2024</v>
      </c>
      <c r="L89" s="32"/>
    </row>
    <row r="90" spans="2:47" s="1" customFormat="1" ht="6.95" customHeight="1" x14ac:dyDescent="0.2">
      <c r="B90" s="32"/>
      <c r="L90" s="32"/>
    </row>
    <row r="91" spans="2:47" s="1" customFormat="1" ht="15.2" customHeight="1" x14ac:dyDescent="0.2">
      <c r="B91" s="32"/>
      <c r="C91" s="27" t="s">
        <v>24</v>
      </c>
      <c r="F91" s="25" t="str">
        <f>E15</f>
        <v>UP Olomouc, Správa kolejí a menz, Šmeralova 1122/</v>
      </c>
      <c r="I91" s="27" t="s">
        <v>30</v>
      </c>
      <c r="J91" s="30" t="str">
        <f>E21</f>
        <v>SPZ Design, s.r.o.</v>
      </c>
      <c r="L91" s="32"/>
    </row>
    <row r="92" spans="2:47" s="1" customFormat="1" ht="15.2" customHeight="1" x14ac:dyDescent="0.2">
      <c r="B92" s="32"/>
      <c r="C92" s="27" t="s">
        <v>28</v>
      </c>
      <c r="F92" s="25" t="str">
        <f>IF(E18="","",E18)</f>
        <v>Vyplň údaj</v>
      </c>
      <c r="I92" s="27" t="s">
        <v>35</v>
      </c>
      <c r="J92" s="30" t="str">
        <f>E24</f>
        <v xml:space="preserve"> </v>
      </c>
      <c r="L92" s="32"/>
    </row>
    <row r="93" spans="2:47" s="1" customFormat="1" ht="10.35" customHeight="1" x14ac:dyDescent="0.2">
      <c r="B93" s="32"/>
      <c r="L93" s="32"/>
    </row>
    <row r="94" spans="2:47" s="1" customFormat="1" ht="29.25" customHeight="1" x14ac:dyDescent="0.2">
      <c r="B94" s="32"/>
      <c r="C94" s="101" t="s">
        <v>99</v>
      </c>
      <c r="D94" s="93"/>
      <c r="E94" s="93"/>
      <c r="F94" s="93"/>
      <c r="G94" s="93"/>
      <c r="H94" s="93"/>
      <c r="I94" s="93"/>
      <c r="J94" s="102" t="s">
        <v>100</v>
      </c>
      <c r="K94" s="93"/>
      <c r="L94" s="32"/>
    </row>
    <row r="95" spans="2:47" s="1" customFormat="1" ht="10.35" customHeight="1" x14ac:dyDescent="0.2">
      <c r="B95" s="32"/>
      <c r="L95" s="32"/>
    </row>
    <row r="96" spans="2:47" s="1" customFormat="1" ht="22.9" customHeight="1" x14ac:dyDescent="0.2">
      <c r="B96" s="32"/>
      <c r="C96" s="103" t="s">
        <v>101</v>
      </c>
      <c r="J96" s="66">
        <f>J121</f>
        <v>0</v>
      </c>
      <c r="L96" s="32"/>
      <c r="AU96" s="17" t="s">
        <v>102</v>
      </c>
    </row>
    <row r="97" spans="2:12" s="8" customFormat="1" ht="24.95" customHeight="1" x14ac:dyDescent="0.2">
      <c r="B97" s="104"/>
      <c r="D97" s="105" t="s">
        <v>103</v>
      </c>
      <c r="E97" s="106"/>
      <c r="F97" s="106"/>
      <c r="G97" s="106"/>
      <c r="H97" s="106"/>
      <c r="I97" s="106"/>
      <c r="J97" s="107">
        <f>J122</f>
        <v>0</v>
      </c>
      <c r="L97" s="104"/>
    </row>
    <row r="98" spans="2:12" s="9" customFormat="1" ht="19.899999999999999" customHeight="1" x14ac:dyDescent="0.2">
      <c r="B98" s="108"/>
      <c r="D98" s="109" t="s">
        <v>104</v>
      </c>
      <c r="E98" s="110"/>
      <c r="F98" s="110"/>
      <c r="G98" s="110"/>
      <c r="H98" s="110"/>
      <c r="I98" s="110"/>
      <c r="J98" s="111">
        <f>J123</f>
        <v>0</v>
      </c>
      <c r="L98" s="108"/>
    </row>
    <row r="99" spans="2:12" s="9" customFormat="1" ht="19.899999999999999" customHeight="1" x14ac:dyDescent="0.2">
      <c r="B99" s="108"/>
      <c r="D99" s="109" t="s">
        <v>1650</v>
      </c>
      <c r="E99" s="110"/>
      <c r="F99" s="110"/>
      <c r="G99" s="110"/>
      <c r="H99" s="110"/>
      <c r="I99" s="110"/>
      <c r="J99" s="111">
        <f>J158</f>
        <v>0</v>
      </c>
      <c r="L99" s="108"/>
    </row>
    <row r="100" spans="2:12" s="9" customFormat="1" ht="19.899999999999999" customHeight="1" x14ac:dyDescent="0.2">
      <c r="B100" s="108"/>
      <c r="D100" s="109" t="s">
        <v>110</v>
      </c>
      <c r="E100" s="110"/>
      <c r="F100" s="110"/>
      <c r="G100" s="110"/>
      <c r="H100" s="110"/>
      <c r="I100" s="110"/>
      <c r="J100" s="111">
        <f>J177</f>
        <v>0</v>
      </c>
      <c r="L100" s="108"/>
    </row>
    <row r="101" spans="2:12" s="9" customFormat="1" ht="19.899999999999999" customHeight="1" x14ac:dyDescent="0.2">
      <c r="B101" s="108"/>
      <c r="D101" s="109" t="s">
        <v>113</v>
      </c>
      <c r="E101" s="110"/>
      <c r="F101" s="110"/>
      <c r="G101" s="110"/>
      <c r="H101" s="110"/>
      <c r="I101" s="110"/>
      <c r="J101" s="111">
        <f>J195</f>
        <v>0</v>
      </c>
      <c r="L101" s="108"/>
    </row>
    <row r="102" spans="2:12" s="1" customFormat="1" ht="21.75" customHeight="1" x14ac:dyDescent="0.2">
      <c r="B102" s="32"/>
      <c r="L102" s="32"/>
    </row>
    <row r="103" spans="2:12" s="1" customFormat="1" ht="6.95" customHeight="1" x14ac:dyDescent="0.2">
      <c r="B103" s="44"/>
      <c r="C103" s="45"/>
      <c r="D103" s="45"/>
      <c r="E103" s="45"/>
      <c r="F103" s="45"/>
      <c r="G103" s="45"/>
      <c r="H103" s="45"/>
      <c r="I103" s="45"/>
      <c r="J103" s="45"/>
      <c r="K103" s="45"/>
      <c r="L103" s="32"/>
    </row>
    <row r="107" spans="2:12" s="1" customFormat="1" ht="6.95" customHeight="1" x14ac:dyDescent="0.2">
      <c r="B107" s="46"/>
      <c r="C107" s="47"/>
      <c r="D107" s="47"/>
      <c r="E107" s="47"/>
      <c r="F107" s="47"/>
      <c r="G107" s="47"/>
      <c r="H107" s="47"/>
      <c r="I107" s="47"/>
      <c r="J107" s="47"/>
      <c r="K107" s="47"/>
      <c r="L107" s="32"/>
    </row>
    <row r="108" spans="2:12" s="1" customFormat="1" ht="24.95" customHeight="1" x14ac:dyDescent="0.2">
      <c r="B108" s="32"/>
      <c r="C108" s="21" t="s">
        <v>132</v>
      </c>
      <c r="L108" s="32"/>
    </row>
    <row r="109" spans="2:12" s="1" customFormat="1" ht="6.95" customHeight="1" x14ac:dyDescent="0.2">
      <c r="B109" s="32"/>
      <c r="L109" s="32"/>
    </row>
    <row r="110" spans="2:12" s="1" customFormat="1" ht="12" customHeight="1" x14ac:dyDescent="0.2">
      <c r="B110" s="32"/>
      <c r="C110" s="27" t="s">
        <v>16</v>
      </c>
      <c r="L110" s="32"/>
    </row>
    <row r="111" spans="2:12" s="1" customFormat="1" ht="16.5" customHeight="1" x14ac:dyDescent="0.2">
      <c r="B111" s="32"/>
      <c r="E111" s="235" t="str">
        <f>E7</f>
        <v>Objekt N1 - SO 02 - Přístavba výtahu dle požadavků HZS</v>
      </c>
      <c r="F111" s="236"/>
      <c r="G111" s="236"/>
      <c r="H111" s="236"/>
      <c r="L111" s="32"/>
    </row>
    <row r="112" spans="2:12" s="1" customFormat="1" ht="12" customHeight="1" x14ac:dyDescent="0.2">
      <c r="B112" s="32"/>
      <c r="C112" s="27" t="s">
        <v>96</v>
      </c>
      <c r="L112" s="32"/>
    </row>
    <row r="113" spans="2:65" s="1" customFormat="1" ht="16.5" customHeight="1" x14ac:dyDescent="0.2">
      <c r="B113" s="32"/>
      <c r="E113" s="216" t="str">
        <f>E9</f>
        <v>2401402A - Zpevněné plochy</v>
      </c>
      <c r="F113" s="237"/>
      <c r="G113" s="237"/>
      <c r="H113" s="237"/>
      <c r="L113" s="32"/>
    </row>
    <row r="114" spans="2:65" s="1" customFormat="1" ht="6.95" customHeight="1" x14ac:dyDescent="0.2">
      <c r="B114" s="32"/>
      <c r="L114" s="32"/>
    </row>
    <row r="115" spans="2:65" s="1" customFormat="1" ht="12" customHeight="1" x14ac:dyDescent="0.2">
      <c r="B115" s="32"/>
      <c r="C115" s="27" t="s">
        <v>20</v>
      </c>
      <c r="F115" s="25" t="str">
        <f>F12</f>
        <v>Olomouc-Neředín, tř.Míru 644/12</v>
      </c>
      <c r="I115" s="27" t="s">
        <v>22</v>
      </c>
      <c r="J115" s="52" t="str">
        <f>IF(J12="","",J12)</f>
        <v>23. 5. 2024</v>
      </c>
      <c r="L115" s="32"/>
    </row>
    <row r="116" spans="2:65" s="1" customFormat="1" ht="6.95" customHeight="1" x14ac:dyDescent="0.2">
      <c r="B116" s="32"/>
      <c r="L116" s="32"/>
    </row>
    <row r="117" spans="2:65" s="1" customFormat="1" ht="15.2" customHeight="1" x14ac:dyDescent="0.2">
      <c r="B117" s="32"/>
      <c r="C117" s="27" t="s">
        <v>24</v>
      </c>
      <c r="F117" s="25" t="str">
        <f>E15</f>
        <v>UP Olomouc, Správa kolejí a menz, Šmeralova 1122/</v>
      </c>
      <c r="I117" s="27" t="s">
        <v>30</v>
      </c>
      <c r="J117" s="30" t="str">
        <f>E21</f>
        <v>SPZ Design, s.r.o.</v>
      </c>
      <c r="L117" s="32"/>
    </row>
    <row r="118" spans="2:65" s="1" customFormat="1" ht="15.2" customHeight="1" x14ac:dyDescent="0.2">
      <c r="B118" s="32"/>
      <c r="C118" s="27" t="s">
        <v>28</v>
      </c>
      <c r="F118" s="25" t="str">
        <f>IF(E18="","",E18)</f>
        <v>Vyplň údaj</v>
      </c>
      <c r="I118" s="27" t="s">
        <v>35</v>
      </c>
      <c r="J118" s="30" t="str">
        <f>E24</f>
        <v xml:space="preserve"> </v>
      </c>
      <c r="L118" s="32"/>
    </row>
    <row r="119" spans="2:65" s="1" customFormat="1" ht="10.35" customHeight="1" x14ac:dyDescent="0.2">
      <c r="B119" s="32"/>
      <c r="L119" s="32"/>
    </row>
    <row r="120" spans="2:65" s="10" customFormat="1" ht="29.25" customHeight="1" x14ac:dyDescent="0.2">
      <c r="B120" s="112"/>
      <c r="C120" s="113" t="s">
        <v>133</v>
      </c>
      <c r="D120" s="114" t="s">
        <v>63</v>
      </c>
      <c r="E120" s="114" t="s">
        <v>59</v>
      </c>
      <c r="F120" s="114" t="s">
        <v>60</v>
      </c>
      <c r="G120" s="114" t="s">
        <v>134</v>
      </c>
      <c r="H120" s="114" t="s">
        <v>135</v>
      </c>
      <c r="I120" s="114" t="s">
        <v>136</v>
      </c>
      <c r="J120" s="115" t="s">
        <v>100</v>
      </c>
      <c r="K120" s="116" t="s">
        <v>137</v>
      </c>
      <c r="L120" s="112"/>
      <c r="M120" s="59" t="s">
        <v>1</v>
      </c>
      <c r="N120" s="60" t="s">
        <v>42</v>
      </c>
      <c r="O120" s="60" t="s">
        <v>138</v>
      </c>
      <c r="P120" s="60" t="s">
        <v>139</v>
      </c>
      <c r="Q120" s="60" t="s">
        <v>140</v>
      </c>
      <c r="R120" s="60" t="s">
        <v>141</v>
      </c>
      <c r="S120" s="60" t="s">
        <v>142</v>
      </c>
      <c r="T120" s="61" t="s">
        <v>143</v>
      </c>
    </row>
    <row r="121" spans="2:65" s="1" customFormat="1" ht="22.9" customHeight="1" x14ac:dyDescent="0.25">
      <c r="B121" s="32"/>
      <c r="C121" s="64" t="s">
        <v>144</v>
      </c>
      <c r="J121" s="117">
        <f>BK121</f>
        <v>0</v>
      </c>
      <c r="L121" s="32"/>
      <c r="M121" s="62"/>
      <c r="N121" s="53"/>
      <c r="O121" s="53"/>
      <c r="P121" s="118">
        <f>P122</f>
        <v>0</v>
      </c>
      <c r="Q121" s="53"/>
      <c r="R121" s="118">
        <f>R122</f>
        <v>3.9300899500000002</v>
      </c>
      <c r="S121" s="53"/>
      <c r="T121" s="119">
        <f>T122</f>
        <v>0.3075</v>
      </c>
      <c r="AT121" s="17" t="s">
        <v>77</v>
      </c>
      <c r="AU121" s="17" t="s">
        <v>102</v>
      </c>
      <c r="BK121" s="120">
        <f>BK122</f>
        <v>0</v>
      </c>
    </row>
    <row r="122" spans="2:65" s="11" customFormat="1" ht="25.9" customHeight="1" x14ac:dyDescent="0.2">
      <c r="B122" s="121"/>
      <c r="D122" s="122" t="s">
        <v>77</v>
      </c>
      <c r="E122" s="123" t="s">
        <v>145</v>
      </c>
      <c r="F122" s="123" t="s">
        <v>146</v>
      </c>
      <c r="I122" s="124"/>
      <c r="J122" s="125">
        <f>BK122</f>
        <v>0</v>
      </c>
      <c r="L122" s="121"/>
      <c r="M122" s="126"/>
      <c r="P122" s="127">
        <f>P123+P158+P177+P195</f>
        <v>0</v>
      </c>
      <c r="R122" s="127">
        <f>R123+R158+R177+R195</f>
        <v>3.9300899500000002</v>
      </c>
      <c r="T122" s="128">
        <f>T123+T158+T177+T195</f>
        <v>0.3075</v>
      </c>
      <c r="AR122" s="122" t="s">
        <v>86</v>
      </c>
      <c r="AT122" s="129" t="s">
        <v>77</v>
      </c>
      <c r="AU122" s="129" t="s">
        <v>78</v>
      </c>
      <c r="AY122" s="122" t="s">
        <v>147</v>
      </c>
      <c r="BK122" s="130">
        <f>BK123+BK158+BK177+BK195</f>
        <v>0</v>
      </c>
    </row>
    <row r="123" spans="2:65" s="11" customFormat="1" ht="22.9" customHeight="1" x14ac:dyDescent="0.2">
      <c r="B123" s="121"/>
      <c r="D123" s="122" t="s">
        <v>77</v>
      </c>
      <c r="E123" s="131" t="s">
        <v>86</v>
      </c>
      <c r="F123" s="131" t="s">
        <v>148</v>
      </c>
      <c r="I123" s="124"/>
      <c r="J123" s="132">
        <f>BK123</f>
        <v>0</v>
      </c>
      <c r="L123" s="121"/>
      <c r="M123" s="126"/>
      <c r="P123" s="127">
        <f>SUM(P124:P157)</f>
        <v>0</v>
      </c>
      <c r="R123" s="127">
        <f>SUM(R124:R157)</f>
        <v>0</v>
      </c>
      <c r="T123" s="128">
        <f>SUM(T124:T157)</f>
        <v>0.3075</v>
      </c>
      <c r="AR123" s="122" t="s">
        <v>86</v>
      </c>
      <c r="AT123" s="129" t="s">
        <v>77</v>
      </c>
      <c r="AU123" s="129" t="s">
        <v>86</v>
      </c>
      <c r="AY123" s="122" t="s">
        <v>147</v>
      </c>
      <c r="BK123" s="130">
        <f>SUM(BK124:BK157)</f>
        <v>0</v>
      </c>
    </row>
    <row r="124" spans="2:65" s="1" customFormat="1" ht="16.5" customHeight="1" x14ac:dyDescent="0.2">
      <c r="B124" s="32"/>
      <c r="C124" s="133" t="s">
        <v>86</v>
      </c>
      <c r="D124" s="133" t="s">
        <v>149</v>
      </c>
      <c r="E124" s="134" t="s">
        <v>161</v>
      </c>
      <c r="F124" s="135" t="s">
        <v>162</v>
      </c>
      <c r="G124" s="136" t="s">
        <v>163</v>
      </c>
      <c r="H124" s="137">
        <v>1.5</v>
      </c>
      <c r="I124" s="138"/>
      <c r="J124" s="139">
        <f>ROUND(I124*H124,2)</f>
        <v>0</v>
      </c>
      <c r="K124" s="140"/>
      <c r="L124" s="32"/>
      <c r="M124" s="141" t="s">
        <v>1</v>
      </c>
      <c r="N124" s="142" t="s">
        <v>43</v>
      </c>
      <c r="P124" s="143">
        <f>O124*H124</f>
        <v>0</v>
      </c>
      <c r="Q124" s="143">
        <v>0</v>
      </c>
      <c r="R124" s="143">
        <f>Q124*H124</f>
        <v>0</v>
      </c>
      <c r="S124" s="143">
        <v>0.20499999999999999</v>
      </c>
      <c r="T124" s="144">
        <f>S124*H124</f>
        <v>0.3075</v>
      </c>
      <c r="AR124" s="145" t="s">
        <v>153</v>
      </c>
      <c r="AT124" s="145" t="s">
        <v>149</v>
      </c>
      <c r="AU124" s="145" t="s">
        <v>88</v>
      </c>
      <c r="AY124" s="17" t="s">
        <v>147</v>
      </c>
      <c r="BE124" s="146">
        <f>IF(N124="základní",J124,0)</f>
        <v>0</v>
      </c>
      <c r="BF124" s="146">
        <f>IF(N124="snížená",J124,0)</f>
        <v>0</v>
      </c>
      <c r="BG124" s="146">
        <f>IF(N124="zákl. přenesená",J124,0)</f>
        <v>0</v>
      </c>
      <c r="BH124" s="146">
        <f>IF(N124="sníž. přenesená",J124,0)</f>
        <v>0</v>
      </c>
      <c r="BI124" s="146">
        <f>IF(N124="nulová",J124,0)</f>
        <v>0</v>
      </c>
      <c r="BJ124" s="17" t="s">
        <v>86</v>
      </c>
      <c r="BK124" s="146">
        <f>ROUND(I124*H124,2)</f>
        <v>0</v>
      </c>
      <c r="BL124" s="17" t="s">
        <v>153</v>
      </c>
      <c r="BM124" s="145" t="s">
        <v>1651</v>
      </c>
    </row>
    <row r="125" spans="2:65" s="1" customFormat="1" ht="11.25" x14ac:dyDescent="0.2">
      <c r="B125" s="32"/>
      <c r="D125" s="147" t="s">
        <v>155</v>
      </c>
      <c r="F125" s="148" t="s">
        <v>165</v>
      </c>
      <c r="I125" s="149"/>
      <c r="L125" s="32"/>
      <c r="M125" s="150"/>
      <c r="T125" s="56"/>
      <c r="AT125" s="17" t="s">
        <v>155</v>
      </c>
      <c r="AU125" s="17" t="s">
        <v>88</v>
      </c>
    </row>
    <row r="126" spans="2:65" s="13" customFormat="1" ht="11.25" x14ac:dyDescent="0.2">
      <c r="B126" s="158"/>
      <c r="D126" s="152" t="s">
        <v>157</v>
      </c>
      <c r="E126" s="159" t="s">
        <v>1</v>
      </c>
      <c r="F126" s="160" t="s">
        <v>1652</v>
      </c>
      <c r="H126" s="161">
        <v>1.5</v>
      </c>
      <c r="I126" s="162"/>
      <c r="L126" s="158"/>
      <c r="M126" s="163"/>
      <c r="T126" s="164"/>
      <c r="AT126" s="159" t="s">
        <v>157</v>
      </c>
      <c r="AU126" s="159" t="s">
        <v>88</v>
      </c>
      <c r="AV126" s="13" t="s">
        <v>88</v>
      </c>
      <c r="AW126" s="13" t="s">
        <v>34</v>
      </c>
      <c r="AX126" s="13" t="s">
        <v>78</v>
      </c>
      <c r="AY126" s="159" t="s">
        <v>147</v>
      </c>
    </row>
    <row r="127" spans="2:65" s="14" customFormat="1" ht="11.25" x14ac:dyDescent="0.2">
      <c r="B127" s="165"/>
      <c r="D127" s="152" t="s">
        <v>157</v>
      </c>
      <c r="E127" s="166" t="s">
        <v>1</v>
      </c>
      <c r="F127" s="167" t="s">
        <v>160</v>
      </c>
      <c r="H127" s="168">
        <v>1.5</v>
      </c>
      <c r="I127" s="169"/>
      <c r="L127" s="165"/>
      <c r="M127" s="170"/>
      <c r="T127" s="171"/>
      <c r="AT127" s="166" t="s">
        <v>157</v>
      </c>
      <c r="AU127" s="166" t="s">
        <v>88</v>
      </c>
      <c r="AV127" s="14" t="s">
        <v>153</v>
      </c>
      <c r="AW127" s="14" t="s">
        <v>34</v>
      </c>
      <c r="AX127" s="14" t="s">
        <v>86</v>
      </c>
      <c r="AY127" s="166" t="s">
        <v>147</v>
      </c>
    </row>
    <row r="128" spans="2:65" s="1" customFormat="1" ht="24.2" customHeight="1" x14ac:dyDescent="0.2">
      <c r="B128" s="32"/>
      <c r="C128" s="133" t="s">
        <v>88</v>
      </c>
      <c r="D128" s="133" t="s">
        <v>149</v>
      </c>
      <c r="E128" s="134" t="s">
        <v>1653</v>
      </c>
      <c r="F128" s="135" t="s">
        <v>1654</v>
      </c>
      <c r="G128" s="136" t="s">
        <v>170</v>
      </c>
      <c r="H128" s="137">
        <v>1.9510000000000001</v>
      </c>
      <c r="I128" s="138"/>
      <c r="J128" s="139">
        <f>ROUND(I128*H128,2)</f>
        <v>0</v>
      </c>
      <c r="K128" s="140"/>
      <c r="L128" s="32"/>
      <c r="M128" s="141" t="s">
        <v>1</v>
      </c>
      <c r="N128" s="142" t="s">
        <v>43</v>
      </c>
      <c r="P128" s="143">
        <f>O128*H128</f>
        <v>0</v>
      </c>
      <c r="Q128" s="143">
        <v>0</v>
      </c>
      <c r="R128" s="143">
        <f>Q128*H128</f>
        <v>0</v>
      </c>
      <c r="S128" s="143">
        <v>0</v>
      </c>
      <c r="T128" s="144">
        <f>S128*H128</f>
        <v>0</v>
      </c>
      <c r="AR128" s="145" t="s">
        <v>153</v>
      </c>
      <c r="AT128" s="145" t="s">
        <v>149</v>
      </c>
      <c r="AU128" s="145" t="s">
        <v>88</v>
      </c>
      <c r="AY128" s="17" t="s">
        <v>147</v>
      </c>
      <c r="BE128" s="146">
        <f>IF(N128="základní",J128,0)</f>
        <v>0</v>
      </c>
      <c r="BF128" s="146">
        <f>IF(N128="snížená",J128,0)</f>
        <v>0</v>
      </c>
      <c r="BG128" s="146">
        <f>IF(N128="zákl. přenesená",J128,0)</f>
        <v>0</v>
      </c>
      <c r="BH128" s="146">
        <f>IF(N128="sníž. přenesená",J128,0)</f>
        <v>0</v>
      </c>
      <c r="BI128" s="146">
        <f>IF(N128="nulová",J128,0)</f>
        <v>0</v>
      </c>
      <c r="BJ128" s="17" t="s">
        <v>86</v>
      </c>
      <c r="BK128" s="146">
        <f>ROUND(I128*H128,2)</f>
        <v>0</v>
      </c>
      <c r="BL128" s="17" t="s">
        <v>153</v>
      </c>
      <c r="BM128" s="145" t="s">
        <v>1655</v>
      </c>
    </row>
    <row r="129" spans="2:65" s="1" customFormat="1" ht="11.25" x14ac:dyDescent="0.2">
      <c r="B129" s="32"/>
      <c r="D129" s="147" t="s">
        <v>155</v>
      </c>
      <c r="F129" s="148" t="s">
        <v>1656</v>
      </c>
      <c r="I129" s="149"/>
      <c r="L129" s="32"/>
      <c r="M129" s="150"/>
      <c r="T129" s="56"/>
      <c r="AT129" s="17" t="s">
        <v>155</v>
      </c>
      <c r="AU129" s="17" t="s">
        <v>88</v>
      </c>
    </row>
    <row r="130" spans="2:65" s="13" customFormat="1" ht="11.25" x14ac:dyDescent="0.2">
      <c r="B130" s="158"/>
      <c r="D130" s="152" t="s">
        <v>157</v>
      </c>
      <c r="E130" s="159" t="s">
        <v>1</v>
      </c>
      <c r="F130" s="160" t="s">
        <v>1657</v>
      </c>
      <c r="H130" s="161">
        <v>0.98</v>
      </c>
      <c r="I130" s="162"/>
      <c r="L130" s="158"/>
      <c r="M130" s="163"/>
      <c r="T130" s="164"/>
      <c r="AT130" s="159" t="s">
        <v>157</v>
      </c>
      <c r="AU130" s="159" t="s">
        <v>88</v>
      </c>
      <c r="AV130" s="13" t="s">
        <v>88</v>
      </c>
      <c r="AW130" s="13" t="s">
        <v>34</v>
      </c>
      <c r="AX130" s="13" t="s">
        <v>78</v>
      </c>
      <c r="AY130" s="159" t="s">
        <v>147</v>
      </c>
    </row>
    <row r="131" spans="2:65" s="13" customFormat="1" ht="11.25" x14ac:dyDescent="0.2">
      <c r="B131" s="158"/>
      <c r="D131" s="152" t="s">
        <v>157</v>
      </c>
      <c r="E131" s="159" t="s">
        <v>1</v>
      </c>
      <c r="F131" s="160" t="s">
        <v>1658</v>
      </c>
      <c r="H131" s="161">
        <v>0.97099999999999997</v>
      </c>
      <c r="I131" s="162"/>
      <c r="L131" s="158"/>
      <c r="M131" s="163"/>
      <c r="T131" s="164"/>
      <c r="AT131" s="159" t="s">
        <v>157</v>
      </c>
      <c r="AU131" s="159" t="s">
        <v>88</v>
      </c>
      <c r="AV131" s="13" t="s">
        <v>88</v>
      </c>
      <c r="AW131" s="13" t="s">
        <v>34</v>
      </c>
      <c r="AX131" s="13" t="s">
        <v>78</v>
      </c>
      <c r="AY131" s="159" t="s">
        <v>147</v>
      </c>
    </row>
    <row r="132" spans="2:65" s="14" customFormat="1" ht="11.25" x14ac:dyDescent="0.2">
      <c r="B132" s="165"/>
      <c r="D132" s="152" t="s">
        <v>157</v>
      </c>
      <c r="E132" s="166" t="s">
        <v>1</v>
      </c>
      <c r="F132" s="167" t="s">
        <v>160</v>
      </c>
      <c r="H132" s="168">
        <v>1.9510000000000001</v>
      </c>
      <c r="I132" s="169"/>
      <c r="L132" s="165"/>
      <c r="M132" s="170"/>
      <c r="T132" s="171"/>
      <c r="AT132" s="166" t="s">
        <v>157</v>
      </c>
      <c r="AU132" s="166" t="s">
        <v>88</v>
      </c>
      <c r="AV132" s="14" t="s">
        <v>153</v>
      </c>
      <c r="AW132" s="14" t="s">
        <v>34</v>
      </c>
      <c r="AX132" s="14" t="s">
        <v>86</v>
      </c>
      <c r="AY132" s="166" t="s">
        <v>147</v>
      </c>
    </row>
    <row r="133" spans="2:65" s="1" customFormat="1" ht="37.9" customHeight="1" x14ac:dyDescent="0.2">
      <c r="B133" s="32"/>
      <c r="C133" s="133" t="s">
        <v>167</v>
      </c>
      <c r="D133" s="133" t="s">
        <v>149</v>
      </c>
      <c r="E133" s="134" t="s">
        <v>183</v>
      </c>
      <c r="F133" s="135" t="s">
        <v>184</v>
      </c>
      <c r="G133" s="136" t="s">
        <v>170</v>
      </c>
      <c r="H133" s="137">
        <v>1.7549999999999999</v>
      </c>
      <c r="I133" s="138"/>
      <c r="J133" s="139">
        <f>ROUND(I133*H133,2)</f>
        <v>0</v>
      </c>
      <c r="K133" s="140"/>
      <c r="L133" s="32"/>
      <c r="M133" s="141" t="s">
        <v>1</v>
      </c>
      <c r="N133" s="142" t="s">
        <v>43</v>
      </c>
      <c r="P133" s="143">
        <f>O133*H133</f>
        <v>0</v>
      </c>
      <c r="Q133" s="143">
        <v>0</v>
      </c>
      <c r="R133" s="143">
        <f>Q133*H133</f>
        <v>0</v>
      </c>
      <c r="S133" s="143">
        <v>0</v>
      </c>
      <c r="T133" s="144">
        <f>S133*H133</f>
        <v>0</v>
      </c>
      <c r="AR133" s="145" t="s">
        <v>153</v>
      </c>
      <c r="AT133" s="145" t="s">
        <v>149</v>
      </c>
      <c r="AU133" s="145" t="s">
        <v>88</v>
      </c>
      <c r="AY133" s="17" t="s">
        <v>147</v>
      </c>
      <c r="BE133" s="146">
        <f>IF(N133="základní",J133,0)</f>
        <v>0</v>
      </c>
      <c r="BF133" s="146">
        <f>IF(N133="snížená",J133,0)</f>
        <v>0</v>
      </c>
      <c r="BG133" s="146">
        <f>IF(N133="zákl. přenesená",J133,0)</f>
        <v>0</v>
      </c>
      <c r="BH133" s="146">
        <f>IF(N133="sníž. přenesená",J133,0)</f>
        <v>0</v>
      </c>
      <c r="BI133" s="146">
        <f>IF(N133="nulová",J133,0)</f>
        <v>0</v>
      </c>
      <c r="BJ133" s="17" t="s">
        <v>86</v>
      </c>
      <c r="BK133" s="146">
        <f>ROUND(I133*H133,2)</f>
        <v>0</v>
      </c>
      <c r="BL133" s="17" t="s">
        <v>153</v>
      </c>
      <c r="BM133" s="145" t="s">
        <v>1659</v>
      </c>
    </row>
    <row r="134" spans="2:65" s="1" customFormat="1" ht="11.25" x14ac:dyDescent="0.2">
      <c r="B134" s="32"/>
      <c r="D134" s="147" t="s">
        <v>155</v>
      </c>
      <c r="F134" s="148" t="s">
        <v>186</v>
      </c>
      <c r="I134" s="149"/>
      <c r="L134" s="32"/>
      <c r="M134" s="150"/>
      <c r="T134" s="56"/>
      <c r="AT134" s="17" t="s">
        <v>155</v>
      </c>
      <c r="AU134" s="17" t="s">
        <v>88</v>
      </c>
    </row>
    <row r="135" spans="2:65" s="13" customFormat="1" ht="11.25" x14ac:dyDescent="0.2">
      <c r="B135" s="158"/>
      <c r="D135" s="152" t="s">
        <v>157</v>
      </c>
      <c r="E135" s="159" t="s">
        <v>1</v>
      </c>
      <c r="F135" s="160" t="s">
        <v>1660</v>
      </c>
      <c r="H135" s="161">
        <v>1.9510000000000001</v>
      </c>
      <c r="I135" s="162"/>
      <c r="L135" s="158"/>
      <c r="M135" s="163"/>
      <c r="T135" s="164"/>
      <c r="AT135" s="159" t="s">
        <v>157</v>
      </c>
      <c r="AU135" s="159" t="s">
        <v>88</v>
      </c>
      <c r="AV135" s="13" t="s">
        <v>88</v>
      </c>
      <c r="AW135" s="13" t="s">
        <v>34</v>
      </c>
      <c r="AX135" s="13" t="s">
        <v>78</v>
      </c>
      <c r="AY135" s="159" t="s">
        <v>147</v>
      </c>
    </row>
    <row r="136" spans="2:65" s="13" customFormat="1" ht="11.25" x14ac:dyDescent="0.2">
      <c r="B136" s="158"/>
      <c r="D136" s="152" t="s">
        <v>157</v>
      </c>
      <c r="E136" s="159" t="s">
        <v>1</v>
      </c>
      <c r="F136" s="160" t="s">
        <v>1661</v>
      </c>
      <c r="H136" s="161">
        <v>-0.19600000000000001</v>
      </c>
      <c r="I136" s="162"/>
      <c r="L136" s="158"/>
      <c r="M136" s="163"/>
      <c r="T136" s="164"/>
      <c r="AT136" s="159" t="s">
        <v>157</v>
      </c>
      <c r="AU136" s="159" t="s">
        <v>88</v>
      </c>
      <c r="AV136" s="13" t="s">
        <v>88</v>
      </c>
      <c r="AW136" s="13" t="s">
        <v>34</v>
      </c>
      <c r="AX136" s="13" t="s">
        <v>78</v>
      </c>
      <c r="AY136" s="159" t="s">
        <v>147</v>
      </c>
    </row>
    <row r="137" spans="2:65" s="14" customFormat="1" ht="11.25" x14ac:dyDescent="0.2">
      <c r="B137" s="165"/>
      <c r="D137" s="152" t="s">
        <v>157</v>
      </c>
      <c r="E137" s="166" t="s">
        <v>1</v>
      </c>
      <c r="F137" s="167" t="s">
        <v>160</v>
      </c>
      <c r="H137" s="168">
        <v>1.7550000000000001</v>
      </c>
      <c r="I137" s="169"/>
      <c r="L137" s="165"/>
      <c r="M137" s="170"/>
      <c r="T137" s="171"/>
      <c r="AT137" s="166" t="s">
        <v>157</v>
      </c>
      <c r="AU137" s="166" t="s">
        <v>88</v>
      </c>
      <c r="AV137" s="14" t="s">
        <v>153</v>
      </c>
      <c r="AW137" s="14" t="s">
        <v>34</v>
      </c>
      <c r="AX137" s="14" t="s">
        <v>86</v>
      </c>
      <c r="AY137" s="166" t="s">
        <v>147</v>
      </c>
    </row>
    <row r="138" spans="2:65" s="1" customFormat="1" ht="24.2" customHeight="1" x14ac:dyDescent="0.2">
      <c r="B138" s="32"/>
      <c r="C138" s="133" t="s">
        <v>153</v>
      </c>
      <c r="D138" s="133" t="s">
        <v>149</v>
      </c>
      <c r="E138" s="134" t="s">
        <v>188</v>
      </c>
      <c r="F138" s="135" t="s">
        <v>189</v>
      </c>
      <c r="G138" s="136" t="s">
        <v>170</v>
      </c>
      <c r="H138" s="137">
        <v>0.19600000000000001</v>
      </c>
      <c r="I138" s="138"/>
      <c r="J138" s="139">
        <f>ROUND(I138*H138,2)</f>
        <v>0</v>
      </c>
      <c r="K138" s="140"/>
      <c r="L138" s="32"/>
      <c r="M138" s="141" t="s">
        <v>1</v>
      </c>
      <c r="N138" s="142" t="s">
        <v>43</v>
      </c>
      <c r="P138" s="143">
        <f>O138*H138</f>
        <v>0</v>
      </c>
      <c r="Q138" s="143">
        <v>0</v>
      </c>
      <c r="R138" s="143">
        <f>Q138*H138</f>
        <v>0</v>
      </c>
      <c r="S138" s="143">
        <v>0</v>
      </c>
      <c r="T138" s="144">
        <f>S138*H138</f>
        <v>0</v>
      </c>
      <c r="AR138" s="145" t="s">
        <v>153</v>
      </c>
      <c r="AT138" s="145" t="s">
        <v>149</v>
      </c>
      <c r="AU138" s="145" t="s">
        <v>88</v>
      </c>
      <c r="AY138" s="17" t="s">
        <v>147</v>
      </c>
      <c r="BE138" s="146">
        <f>IF(N138="základní",J138,0)</f>
        <v>0</v>
      </c>
      <c r="BF138" s="146">
        <f>IF(N138="snížená",J138,0)</f>
        <v>0</v>
      </c>
      <c r="BG138" s="146">
        <f>IF(N138="zákl. přenesená",J138,0)</f>
        <v>0</v>
      </c>
      <c r="BH138" s="146">
        <f>IF(N138="sníž. přenesená",J138,0)</f>
        <v>0</v>
      </c>
      <c r="BI138" s="146">
        <f>IF(N138="nulová",J138,0)</f>
        <v>0</v>
      </c>
      <c r="BJ138" s="17" t="s">
        <v>86</v>
      </c>
      <c r="BK138" s="146">
        <f>ROUND(I138*H138,2)</f>
        <v>0</v>
      </c>
      <c r="BL138" s="17" t="s">
        <v>153</v>
      </c>
      <c r="BM138" s="145" t="s">
        <v>1662</v>
      </c>
    </row>
    <row r="139" spans="2:65" s="1" customFormat="1" ht="11.25" x14ac:dyDescent="0.2">
      <c r="B139" s="32"/>
      <c r="D139" s="147" t="s">
        <v>155</v>
      </c>
      <c r="F139" s="148" t="s">
        <v>191</v>
      </c>
      <c r="I139" s="149"/>
      <c r="L139" s="32"/>
      <c r="M139" s="150"/>
      <c r="T139" s="56"/>
      <c r="AT139" s="17" t="s">
        <v>155</v>
      </c>
      <c r="AU139" s="17" t="s">
        <v>88</v>
      </c>
    </row>
    <row r="140" spans="2:65" s="1" customFormat="1" ht="24.2" customHeight="1" x14ac:dyDescent="0.2">
      <c r="B140" s="32"/>
      <c r="C140" s="133" t="s">
        <v>182</v>
      </c>
      <c r="D140" s="133" t="s">
        <v>149</v>
      </c>
      <c r="E140" s="134" t="s">
        <v>195</v>
      </c>
      <c r="F140" s="135" t="s">
        <v>196</v>
      </c>
      <c r="G140" s="136" t="s">
        <v>170</v>
      </c>
      <c r="H140" s="137">
        <v>1.7549999999999999</v>
      </c>
      <c r="I140" s="138"/>
      <c r="J140" s="139">
        <f>ROUND(I140*H140,2)</f>
        <v>0</v>
      </c>
      <c r="K140" s="140"/>
      <c r="L140" s="32"/>
      <c r="M140" s="141" t="s">
        <v>1</v>
      </c>
      <c r="N140" s="142" t="s">
        <v>43</v>
      </c>
      <c r="P140" s="143">
        <f>O140*H140</f>
        <v>0</v>
      </c>
      <c r="Q140" s="143">
        <v>0</v>
      </c>
      <c r="R140" s="143">
        <f>Q140*H140</f>
        <v>0</v>
      </c>
      <c r="S140" s="143">
        <v>0</v>
      </c>
      <c r="T140" s="144">
        <f>S140*H140</f>
        <v>0</v>
      </c>
      <c r="AR140" s="145" t="s">
        <v>153</v>
      </c>
      <c r="AT140" s="145" t="s">
        <v>149</v>
      </c>
      <c r="AU140" s="145" t="s">
        <v>88</v>
      </c>
      <c r="AY140" s="17" t="s">
        <v>147</v>
      </c>
      <c r="BE140" s="146">
        <f>IF(N140="základní",J140,0)</f>
        <v>0</v>
      </c>
      <c r="BF140" s="146">
        <f>IF(N140="snížená",J140,0)</f>
        <v>0</v>
      </c>
      <c r="BG140" s="146">
        <f>IF(N140="zákl. přenesená",J140,0)</f>
        <v>0</v>
      </c>
      <c r="BH140" s="146">
        <f>IF(N140="sníž. přenesená",J140,0)</f>
        <v>0</v>
      </c>
      <c r="BI140" s="146">
        <f>IF(N140="nulová",J140,0)</f>
        <v>0</v>
      </c>
      <c r="BJ140" s="17" t="s">
        <v>86</v>
      </c>
      <c r="BK140" s="146">
        <f>ROUND(I140*H140,2)</f>
        <v>0</v>
      </c>
      <c r="BL140" s="17" t="s">
        <v>153</v>
      </c>
      <c r="BM140" s="145" t="s">
        <v>1663</v>
      </c>
    </row>
    <row r="141" spans="2:65" s="1" customFormat="1" ht="11.25" x14ac:dyDescent="0.2">
      <c r="B141" s="32"/>
      <c r="D141" s="147" t="s">
        <v>155</v>
      </c>
      <c r="F141" s="148" t="s">
        <v>198</v>
      </c>
      <c r="I141" s="149"/>
      <c r="L141" s="32"/>
      <c r="M141" s="150"/>
      <c r="T141" s="56"/>
      <c r="AT141" s="17" t="s">
        <v>155</v>
      </c>
      <c r="AU141" s="17" t="s">
        <v>88</v>
      </c>
    </row>
    <row r="142" spans="2:65" s="1" customFormat="1" ht="33" customHeight="1" x14ac:dyDescent="0.2">
      <c r="B142" s="32"/>
      <c r="C142" s="133" t="s">
        <v>187</v>
      </c>
      <c r="D142" s="133" t="s">
        <v>149</v>
      </c>
      <c r="E142" s="134" t="s">
        <v>203</v>
      </c>
      <c r="F142" s="135" t="s">
        <v>204</v>
      </c>
      <c r="G142" s="136" t="s">
        <v>205</v>
      </c>
      <c r="H142" s="137">
        <v>3.2469999999999999</v>
      </c>
      <c r="I142" s="138"/>
      <c r="J142" s="139">
        <f>ROUND(I142*H142,2)</f>
        <v>0</v>
      </c>
      <c r="K142" s="140"/>
      <c r="L142" s="32"/>
      <c r="M142" s="141" t="s">
        <v>1</v>
      </c>
      <c r="N142" s="142" t="s">
        <v>43</v>
      </c>
      <c r="P142" s="143">
        <f>O142*H142</f>
        <v>0</v>
      </c>
      <c r="Q142" s="143">
        <v>0</v>
      </c>
      <c r="R142" s="143">
        <f>Q142*H142</f>
        <v>0</v>
      </c>
      <c r="S142" s="143">
        <v>0</v>
      </c>
      <c r="T142" s="144">
        <f>S142*H142</f>
        <v>0</v>
      </c>
      <c r="AR142" s="145" t="s">
        <v>153</v>
      </c>
      <c r="AT142" s="145" t="s">
        <v>149</v>
      </c>
      <c r="AU142" s="145" t="s">
        <v>88</v>
      </c>
      <c r="AY142" s="17" t="s">
        <v>147</v>
      </c>
      <c r="BE142" s="146">
        <f>IF(N142="základní",J142,0)</f>
        <v>0</v>
      </c>
      <c r="BF142" s="146">
        <f>IF(N142="snížená",J142,0)</f>
        <v>0</v>
      </c>
      <c r="BG142" s="146">
        <f>IF(N142="zákl. přenesená",J142,0)</f>
        <v>0</v>
      </c>
      <c r="BH142" s="146">
        <f>IF(N142="sníž. přenesená",J142,0)</f>
        <v>0</v>
      </c>
      <c r="BI142" s="146">
        <f>IF(N142="nulová",J142,0)</f>
        <v>0</v>
      </c>
      <c r="BJ142" s="17" t="s">
        <v>86</v>
      </c>
      <c r="BK142" s="146">
        <f>ROUND(I142*H142,2)</f>
        <v>0</v>
      </c>
      <c r="BL142" s="17" t="s">
        <v>153</v>
      </c>
      <c r="BM142" s="145" t="s">
        <v>1664</v>
      </c>
    </row>
    <row r="143" spans="2:65" s="1" customFormat="1" ht="11.25" x14ac:dyDescent="0.2">
      <c r="B143" s="32"/>
      <c r="D143" s="147" t="s">
        <v>155</v>
      </c>
      <c r="F143" s="148" t="s">
        <v>207</v>
      </c>
      <c r="I143" s="149"/>
      <c r="L143" s="32"/>
      <c r="M143" s="150"/>
      <c r="T143" s="56"/>
      <c r="AT143" s="17" t="s">
        <v>155</v>
      </c>
      <c r="AU143" s="17" t="s">
        <v>88</v>
      </c>
    </row>
    <row r="144" spans="2:65" s="13" customFormat="1" ht="11.25" x14ac:dyDescent="0.2">
      <c r="B144" s="158"/>
      <c r="D144" s="152" t="s">
        <v>157</v>
      </c>
      <c r="E144" s="159" t="s">
        <v>1</v>
      </c>
      <c r="F144" s="160" t="s">
        <v>1665</v>
      </c>
      <c r="H144" s="161">
        <v>3.2469999999999999</v>
      </c>
      <c r="I144" s="162"/>
      <c r="L144" s="158"/>
      <c r="M144" s="163"/>
      <c r="T144" s="164"/>
      <c r="AT144" s="159" t="s">
        <v>157</v>
      </c>
      <c r="AU144" s="159" t="s">
        <v>88</v>
      </c>
      <c r="AV144" s="13" t="s">
        <v>88</v>
      </c>
      <c r="AW144" s="13" t="s">
        <v>34</v>
      </c>
      <c r="AX144" s="13" t="s">
        <v>78</v>
      </c>
      <c r="AY144" s="159" t="s">
        <v>147</v>
      </c>
    </row>
    <row r="145" spans="2:65" s="14" customFormat="1" ht="11.25" x14ac:dyDescent="0.2">
      <c r="B145" s="165"/>
      <c r="D145" s="152" t="s">
        <v>157</v>
      </c>
      <c r="E145" s="166" t="s">
        <v>1</v>
      </c>
      <c r="F145" s="167" t="s">
        <v>160</v>
      </c>
      <c r="H145" s="168">
        <v>3.2469999999999999</v>
      </c>
      <c r="I145" s="169"/>
      <c r="L145" s="165"/>
      <c r="M145" s="170"/>
      <c r="T145" s="171"/>
      <c r="AT145" s="166" t="s">
        <v>157</v>
      </c>
      <c r="AU145" s="166" t="s">
        <v>88</v>
      </c>
      <c r="AV145" s="14" t="s">
        <v>153</v>
      </c>
      <c r="AW145" s="14" t="s">
        <v>34</v>
      </c>
      <c r="AX145" s="14" t="s">
        <v>86</v>
      </c>
      <c r="AY145" s="166" t="s">
        <v>147</v>
      </c>
    </row>
    <row r="146" spans="2:65" s="1" customFormat="1" ht="16.5" customHeight="1" x14ac:dyDescent="0.2">
      <c r="B146" s="32"/>
      <c r="C146" s="133" t="s">
        <v>194</v>
      </c>
      <c r="D146" s="133" t="s">
        <v>149</v>
      </c>
      <c r="E146" s="134" t="s">
        <v>210</v>
      </c>
      <c r="F146" s="135" t="s">
        <v>211</v>
      </c>
      <c r="G146" s="136" t="s">
        <v>170</v>
      </c>
      <c r="H146" s="137">
        <v>1.7549999999999999</v>
      </c>
      <c r="I146" s="138"/>
      <c r="J146" s="139">
        <f>ROUND(I146*H146,2)</f>
        <v>0</v>
      </c>
      <c r="K146" s="140"/>
      <c r="L146" s="32"/>
      <c r="M146" s="141" t="s">
        <v>1</v>
      </c>
      <c r="N146" s="142" t="s">
        <v>43</v>
      </c>
      <c r="P146" s="143">
        <f>O146*H146</f>
        <v>0</v>
      </c>
      <c r="Q146" s="143">
        <v>0</v>
      </c>
      <c r="R146" s="143">
        <f>Q146*H146</f>
        <v>0</v>
      </c>
      <c r="S146" s="143">
        <v>0</v>
      </c>
      <c r="T146" s="144">
        <f>S146*H146</f>
        <v>0</v>
      </c>
      <c r="AR146" s="145" t="s">
        <v>153</v>
      </c>
      <c r="AT146" s="145" t="s">
        <v>149</v>
      </c>
      <c r="AU146" s="145" t="s">
        <v>88</v>
      </c>
      <c r="AY146" s="17" t="s">
        <v>147</v>
      </c>
      <c r="BE146" s="146">
        <f>IF(N146="základní",J146,0)</f>
        <v>0</v>
      </c>
      <c r="BF146" s="146">
        <f>IF(N146="snížená",J146,0)</f>
        <v>0</v>
      </c>
      <c r="BG146" s="146">
        <f>IF(N146="zákl. přenesená",J146,0)</f>
        <v>0</v>
      </c>
      <c r="BH146" s="146">
        <f>IF(N146="sníž. přenesená",J146,0)</f>
        <v>0</v>
      </c>
      <c r="BI146" s="146">
        <f>IF(N146="nulová",J146,0)</f>
        <v>0</v>
      </c>
      <c r="BJ146" s="17" t="s">
        <v>86</v>
      </c>
      <c r="BK146" s="146">
        <f>ROUND(I146*H146,2)</f>
        <v>0</v>
      </c>
      <c r="BL146" s="17" t="s">
        <v>153</v>
      </c>
      <c r="BM146" s="145" t="s">
        <v>1666</v>
      </c>
    </row>
    <row r="147" spans="2:65" s="1" customFormat="1" ht="11.25" x14ac:dyDescent="0.2">
      <c r="B147" s="32"/>
      <c r="D147" s="147" t="s">
        <v>155</v>
      </c>
      <c r="F147" s="148" t="s">
        <v>213</v>
      </c>
      <c r="I147" s="149"/>
      <c r="L147" s="32"/>
      <c r="M147" s="150"/>
      <c r="T147" s="56"/>
      <c r="AT147" s="17" t="s">
        <v>155</v>
      </c>
      <c r="AU147" s="17" t="s">
        <v>88</v>
      </c>
    </row>
    <row r="148" spans="2:65" s="1" customFormat="1" ht="33" customHeight="1" x14ac:dyDescent="0.2">
      <c r="B148" s="32"/>
      <c r="C148" s="133" t="s">
        <v>202</v>
      </c>
      <c r="D148" s="133" t="s">
        <v>149</v>
      </c>
      <c r="E148" s="134" t="s">
        <v>225</v>
      </c>
      <c r="F148" s="135" t="s">
        <v>226</v>
      </c>
      <c r="G148" s="136" t="s">
        <v>170</v>
      </c>
      <c r="H148" s="137">
        <v>0.19600000000000001</v>
      </c>
      <c r="I148" s="138"/>
      <c r="J148" s="139">
        <f>ROUND(I148*H148,2)</f>
        <v>0</v>
      </c>
      <c r="K148" s="140"/>
      <c r="L148" s="32"/>
      <c r="M148" s="141" t="s">
        <v>1</v>
      </c>
      <c r="N148" s="142" t="s">
        <v>43</v>
      </c>
      <c r="P148" s="143">
        <f>O148*H148</f>
        <v>0</v>
      </c>
      <c r="Q148" s="143">
        <v>0</v>
      </c>
      <c r="R148" s="143">
        <f>Q148*H148</f>
        <v>0</v>
      </c>
      <c r="S148" s="143">
        <v>0</v>
      </c>
      <c r="T148" s="144">
        <f>S148*H148</f>
        <v>0</v>
      </c>
      <c r="AR148" s="145" t="s">
        <v>153</v>
      </c>
      <c r="AT148" s="145" t="s">
        <v>149</v>
      </c>
      <c r="AU148" s="145" t="s">
        <v>88</v>
      </c>
      <c r="AY148" s="17" t="s">
        <v>147</v>
      </c>
      <c r="BE148" s="146">
        <f>IF(N148="základní",J148,0)</f>
        <v>0</v>
      </c>
      <c r="BF148" s="146">
        <f>IF(N148="snížená",J148,0)</f>
        <v>0</v>
      </c>
      <c r="BG148" s="146">
        <f>IF(N148="zákl. přenesená",J148,0)</f>
        <v>0</v>
      </c>
      <c r="BH148" s="146">
        <f>IF(N148="sníž. přenesená",J148,0)</f>
        <v>0</v>
      </c>
      <c r="BI148" s="146">
        <f>IF(N148="nulová",J148,0)</f>
        <v>0</v>
      </c>
      <c r="BJ148" s="17" t="s">
        <v>86</v>
      </c>
      <c r="BK148" s="146">
        <f>ROUND(I148*H148,2)</f>
        <v>0</v>
      </c>
      <c r="BL148" s="17" t="s">
        <v>153</v>
      </c>
      <c r="BM148" s="145" t="s">
        <v>1667</v>
      </c>
    </row>
    <row r="149" spans="2:65" s="1" customFormat="1" ht="11.25" x14ac:dyDescent="0.2">
      <c r="B149" s="32"/>
      <c r="D149" s="147" t="s">
        <v>155</v>
      </c>
      <c r="F149" s="148" t="s">
        <v>228</v>
      </c>
      <c r="I149" s="149"/>
      <c r="L149" s="32"/>
      <c r="M149" s="150"/>
      <c r="T149" s="56"/>
      <c r="AT149" s="17" t="s">
        <v>155</v>
      </c>
      <c r="AU149" s="17" t="s">
        <v>88</v>
      </c>
    </row>
    <row r="150" spans="2:65" s="12" customFormat="1" ht="11.25" x14ac:dyDescent="0.2">
      <c r="B150" s="151"/>
      <c r="D150" s="152" t="s">
        <v>157</v>
      </c>
      <c r="E150" s="153" t="s">
        <v>1</v>
      </c>
      <c r="F150" s="154" t="s">
        <v>192</v>
      </c>
      <c r="H150" s="153" t="s">
        <v>1</v>
      </c>
      <c r="I150" s="155"/>
      <c r="L150" s="151"/>
      <c r="M150" s="156"/>
      <c r="T150" s="157"/>
      <c r="AT150" s="153" t="s">
        <v>157</v>
      </c>
      <c r="AU150" s="153" t="s">
        <v>88</v>
      </c>
      <c r="AV150" s="12" t="s">
        <v>86</v>
      </c>
      <c r="AW150" s="12" t="s">
        <v>34</v>
      </c>
      <c r="AX150" s="12" t="s">
        <v>78</v>
      </c>
      <c r="AY150" s="153" t="s">
        <v>147</v>
      </c>
    </row>
    <row r="151" spans="2:65" s="13" customFormat="1" ht="11.25" x14ac:dyDescent="0.2">
      <c r="B151" s="158"/>
      <c r="D151" s="152" t="s">
        <v>157</v>
      </c>
      <c r="E151" s="159" t="s">
        <v>1</v>
      </c>
      <c r="F151" s="160" t="s">
        <v>1668</v>
      </c>
      <c r="H151" s="161">
        <v>0.19600000000000001</v>
      </c>
      <c r="I151" s="162"/>
      <c r="L151" s="158"/>
      <c r="M151" s="163"/>
      <c r="T151" s="164"/>
      <c r="AT151" s="159" t="s">
        <v>157</v>
      </c>
      <c r="AU151" s="159" t="s">
        <v>88</v>
      </c>
      <c r="AV151" s="13" t="s">
        <v>88</v>
      </c>
      <c r="AW151" s="13" t="s">
        <v>34</v>
      </c>
      <c r="AX151" s="13" t="s">
        <v>78</v>
      </c>
      <c r="AY151" s="159" t="s">
        <v>147</v>
      </c>
    </row>
    <row r="152" spans="2:65" s="14" customFormat="1" ht="11.25" x14ac:dyDescent="0.2">
      <c r="B152" s="165"/>
      <c r="D152" s="152" t="s">
        <v>157</v>
      </c>
      <c r="E152" s="166" t="s">
        <v>1</v>
      </c>
      <c r="F152" s="167" t="s">
        <v>160</v>
      </c>
      <c r="H152" s="168">
        <v>0.19600000000000001</v>
      </c>
      <c r="I152" s="169"/>
      <c r="L152" s="165"/>
      <c r="M152" s="170"/>
      <c r="T152" s="171"/>
      <c r="AT152" s="166" t="s">
        <v>157</v>
      </c>
      <c r="AU152" s="166" t="s">
        <v>88</v>
      </c>
      <c r="AV152" s="14" t="s">
        <v>153</v>
      </c>
      <c r="AW152" s="14" t="s">
        <v>34</v>
      </c>
      <c r="AX152" s="14" t="s">
        <v>86</v>
      </c>
      <c r="AY152" s="166" t="s">
        <v>147</v>
      </c>
    </row>
    <row r="153" spans="2:65" s="1" customFormat="1" ht="24.2" customHeight="1" x14ac:dyDescent="0.2">
      <c r="B153" s="32"/>
      <c r="C153" s="133" t="s">
        <v>209</v>
      </c>
      <c r="D153" s="133" t="s">
        <v>149</v>
      </c>
      <c r="E153" s="134" t="s">
        <v>1669</v>
      </c>
      <c r="F153" s="135" t="s">
        <v>1670</v>
      </c>
      <c r="G153" s="136" t="s">
        <v>152</v>
      </c>
      <c r="H153" s="137">
        <v>8.1310000000000002</v>
      </c>
      <c r="I153" s="138"/>
      <c r="J153" s="139">
        <f>ROUND(I153*H153,2)</f>
        <v>0</v>
      </c>
      <c r="K153" s="140"/>
      <c r="L153" s="32"/>
      <c r="M153" s="141" t="s">
        <v>1</v>
      </c>
      <c r="N153" s="142" t="s">
        <v>43</v>
      </c>
      <c r="P153" s="143">
        <f>O153*H153</f>
        <v>0</v>
      </c>
      <c r="Q153" s="143">
        <v>0</v>
      </c>
      <c r="R153" s="143">
        <f>Q153*H153</f>
        <v>0</v>
      </c>
      <c r="S153" s="143">
        <v>0</v>
      </c>
      <c r="T153" s="144">
        <f>S153*H153</f>
        <v>0</v>
      </c>
      <c r="AR153" s="145" t="s">
        <v>153</v>
      </c>
      <c r="AT153" s="145" t="s">
        <v>149</v>
      </c>
      <c r="AU153" s="145" t="s">
        <v>88</v>
      </c>
      <c r="AY153" s="17" t="s">
        <v>147</v>
      </c>
      <c r="BE153" s="146">
        <f>IF(N153="základní",J153,0)</f>
        <v>0</v>
      </c>
      <c r="BF153" s="146">
        <f>IF(N153="snížená",J153,0)</f>
        <v>0</v>
      </c>
      <c r="BG153" s="146">
        <f>IF(N153="zákl. přenesená",J153,0)</f>
        <v>0</v>
      </c>
      <c r="BH153" s="146">
        <f>IF(N153="sníž. přenesená",J153,0)</f>
        <v>0</v>
      </c>
      <c r="BI153" s="146">
        <f>IF(N153="nulová",J153,0)</f>
        <v>0</v>
      </c>
      <c r="BJ153" s="17" t="s">
        <v>86</v>
      </c>
      <c r="BK153" s="146">
        <f>ROUND(I153*H153,2)</f>
        <v>0</v>
      </c>
      <c r="BL153" s="17" t="s">
        <v>153</v>
      </c>
      <c r="BM153" s="145" t="s">
        <v>1671</v>
      </c>
    </row>
    <row r="154" spans="2:65" s="1" customFormat="1" ht="11.25" x14ac:dyDescent="0.2">
      <c r="B154" s="32"/>
      <c r="D154" s="147" t="s">
        <v>155</v>
      </c>
      <c r="F154" s="148" t="s">
        <v>1672</v>
      </c>
      <c r="I154" s="149"/>
      <c r="L154" s="32"/>
      <c r="M154" s="150"/>
      <c r="T154" s="56"/>
      <c r="AT154" s="17" t="s">
        <v>155</v>
      </c>
      <c r="AU154" s="17" t="s">
        <v>88</v>
      </c>
    </row>
    <row r="155" spans="2:65" s="13" customFormat="1" ht="11.25" x14ac:dyDescent="0.2">
      <c r="B155" s="158"/>
      <c r="D155" s="152" t="s">
        <v>157</v>
      </c>
      <c r="E155" s="159" t="s">
        <v>1</v>
      </c>
      <c r="F155" s="160" t="s">
        <v>1673</v>
      </c>
      <c r="H155" s="161">
        <v>4.085</v>
      </c>
      <c r="I155" s="162"/>
      <c r="L155" s="158"/>
      <c r="M155" s="163"/>
      <c r="T155" s="164"/>
      <c r="AT155" s="159" t="s">
        <v>157</v>
      </c>
      <c r="AU155" s="159" t="s">
        <v>88</v>
      </c>
      <c r="AV155" s="13" t="s">
        <v>88</v>
      </c>
      <c r="AW155" s="13" t="s">
        <v>34</v>
      </c>
      <c r="AX155" s="13" t="s">
        <v>78</v>
      </c>
      <c r="AY155" s="159" t="s">
        <v>147</v>
      </c>
    </row>
    <row r="156" spans="2:65" s="13" customFormat="1" ht="11.25" x14ac:dyDescent="0.2">
      <c r="B156" s="158"/>
      <c r="D156" s="152" t="s">
        <v>157</v>
      </c>
      <c r="E156" s="159" t="s">
        <v>1</v>
      </c>
      <c r="F156" s="160" t="s">
        <v>1674</v>
      </c>
      <c r="H156" s="161">
        <v>4.0460000000000003</v>
      </c>
      <c r="I156" s="162"/>
      <c r="L156" s="158"/>
      <c r="M156" s="163"/>
      <c r="T156" s="164"/>
      <c r="AT156" s="159" t="s">
        <v>157</v>
      </c>
      <c r="AU156" s="159" t="s">
        <v>88</v>
      </c>
      <c r="AV156" s="13" t="s">
        <v>88</v>
      </c>
      <c r="AW156" s="13" t="s">
        <v>34</v>
      </c>
      <c r="AX156" s="13" t="s">
        <v>78</v>
      </c>
      <c r="AY156" s="159" t="s">
        <v>147</v>
      </c>
    </row>
    <row r="157" spans="2:65" s="14" customFormat="1" ht="11.25" x14ac:dyDescent="0.2">
      <c r="B157" s="165"/>
      <c r="D157" s="152" t="s">
        <v>157</v>
      </c>
      <c r="E157" s="166" t="s">
        <v>1</v>
      </c>
      <c r="F157" s="167" t="s">
        <v>160</v>
      </c>
      <c r="H157" s="168">
        <v>8.1310000000000002</v>
      </c>
      <c r="I157" s="169"/>
      <c r="L157" s="165"/>
      <c r="M157" s="170"/>
      <c r="T157" s="171"/>
      <c r="AT157" s="166" t="s">
        <v>157</v>
      </c>
      <c r="AU157" s="166" t="s">
        <v>88</v>
      </c>
      <c r="AV157" s="14" t="s">
        <v>153</v>
      </c>
      <c r="AW157" s="14" t="s">
        <v>34</v>
      </c>
      <c r="AX157" s="14" t="s">
        <v>86</v>
      </c>
      <c r="AY157" s="166" t="s">
        <v>147</v>
      </c>
    </row>
    <row r="158" spans="2:65" s="11" customFormat="1" ht="22.9" customHeight="1" x14ac:dyDescent="0.2">
      <c r="B158" s="121"/>
      <c r="D158" s="122" t="s">
        <v>77</v>
      </c>
      <c r="E158" s="131" t="s">
        <v>182</v>
      </c>
      <c r="F158" s="131" t="s">
        <v>1675</v>
      </c>
      <c r="I158" s="124"/>
      <c r="J158" s="132">
        <f>BK158</f>
        <v>0</v>
      </c>
      <c r="L158" s="121"/>
      <c r="M158" s="126"/>
      <c r="P158" s="127">
        <f>SUM(P159:P176)</f>
        <v>0</v>
      </c>
      <c r="R158" s="127">
        <f>SUM(R159:R176)</f>
        <v>1.6124001300000002</v>
      </c>
      <c r="T158" s="128">
        <f>SUM(T159:T176)</f>
        <v>0</v>
      </c>
      <c r="AR158" s="122" t="s">
        <v>86</v>
      </c>
      <c r="AT158" s="129" t="s">
        <v>77</v>
      </c>
      <c r="AU158" s="129" t="s">
        <v>86</v>
      </c>
      <c r="AY158" s="122" t="s">
        <v>147</v>
      </c>
      <c r="BK158" s="130">
        <f>SUM(BK159:BK176)</f>
        <v>0</v>
      </c>
    </row>
    <row r="159" spans="2:65" s="1" customFormat="1" ht="24.2" customHeight="1" x14ac:dyDescent="0.2">
      <c r="B159" s="32"/>
      <c r="C159" s="133" t="s">
        <v>214</v>
      </c>
      <c r="D159" s="133" t="s">
        <v>149</v>
      </c>
      <c r="E159" s="134" t="s">
        <v>399</v>
      </c>
      <c r="F159" s="135" t="s">
        <v>400</v>
      </c>
      <c r="G159" s="136" t="s">
        <v>152</v>
      </c>
      <c r="H159" s="137">
        <v>8.1310000000000002</v>
      </c>
      <c r="I159" s="138"/>
      <c r="J159" s="139">
        <f>ROUND(I159*H159,2)</f>
        <v>0</v>
      </c>
      <c r="K159" s="140"/>
      <c r="L159" s="32"/>
      <c r="M159" s="141" t="s">
        <v>1</v>
      </c>
      <c r="N159" s="142" t="s">
        <v>43</v>
      </c>
      <c r="P159" s="143">
        <f>O159*H159</f>
        <v>0</v>
      </c>
      <c r="Q159" s="143">
        <v>0</v>
      </c>
      <c r="R159" s="143">
        <f>Q159*H159</f>
        <v>0</v>
      </c>
      <c r="S159" s="143">
        <v>0</v>
      </c>
      <c r="T159" s="144">
        <f>S159*H159</f>
        <v>0</v>
      </c>
      <c r="AR159" s="145" t="s">
        <v>153</v>
      </c>
      <c r="AT159" s="145" t="s">
        <v>149</v>
      </c>
      <c r="AU159" s="145" t="s">
        <v>88</v>
      </c>
      <c r="AY159" s="17" t="s">
        <v>147</v>
      </c>
      <c r="BE159" s="146">
        <f>IF(N159="základní",J159,0)</f>
        <v>0</v>
      </c>
      <c r="BF159" s="146">
        <f>IF(N159="snížená",J159,0)</f>
        <v>0</v>
      </c>
      <c r="BG159" s="146">
        <f>IF(N159="zákl. přenesená",J159,0)</f>
        <v>0</v>
      </c>
      <c r="BH159" s="146">
        <f>IF(N159="sníž. přenesená",J159,0)</f>
        <v>0</v>
      </c>
      <c r="BI159" s="146">
        <f>IF(N159="nulová",J159,0)</f>
        <v>0</v>
      </c>
      <c r="BJ159" s="17" t="s">
        <v>86</v>
      </c>
      <c r="BK159" s="146">
        <f>ROUND(I159*H159,2)</f>
        <v>0</v>
      </c>
      <c r="BL159" s="17" t="s">
        <v>153</v>
      </c>
      <c r="BM159" s="145" t="s">
        <v>1676</v>
      </c>
    </row>
    <row r="160" spans="2:65" s="1" customFormat="1" ht="11.25" x14ac:dyDescent="0.2">
      <c r="B160" s="32"/>
      <c r="D160" s="147" t="s">
        <v>155</v>
      </c>
      <c r="F160" s="148" t="s">
        <v>402</v>
      </c>
      <c r="I160" s="149"/>
      <c r="L160" s="32"/>
      <c r="M160" s="150"/>
      <c r="T160" s="56"/>
      <c r="AT160" s="17" t="s">
        <v>155</v>
      </c>
      <c r="AU160" s="17" t="s">
        <v>88</v>
      </c>
    </row>
    <row r="161" spans="2:65" s="13" customFormat="1" ht="11.25" x14ac:dyDescent="0.2">
      <c r="B161" s="158"/>
      <c r="D161" s="152" t="s">
        <v>157</v>
      </c>
      <c r="E161" s="159" t="s">
        <v>1</v>
      </c>
      <c r="F161" s="160" t="s">
        <v>1673</v>
      </c>
      <c r="H161" s="161">
        <v>4.085</v>
      </c>
      <c r="I161" s="162"/>
      <c r="L161" s="158"/>
      <c r="M161" s="163"/>
      <c r="T161" s="164"/>
      <c r="AT161" s="159" t="s">
        <v>157</v>
      </c>
      <c r="AU161" s="159" t="s">
        <v>88</v>
      </c>
      <c r="AV161" s="13" t="s">
        <v>88</v>
      </c>
      <c r="AW161" s="13" t="s">
        <v>34</v>
      </c>
      <c r="AX161" s="13" t="s">
        <v>78</v>
      </c>
      <c r="AY161" s="159" t="s">
        <v>147</v>
      </c>
    </row>
    <row r="162" spans="2:65" s="13" customFormat="1" ht="11.25" x14ac:dyDescent="0.2">
      <c r="B162" s="158"/>
      <c r="D162" s="152" t="s">
        <v>157</v>
      </c>
      <c r="E162" s="159" t="s">
        <v>1</v>
      </c>
      <c r="F162" s="160" t="s">
        <v>1674</v>
      </c>
      <c r="H162" s="161">
        <v>4.0460000000000003</v>
      </c>
      <c r="I162" s="162"/>
      <c r="L162" s="158"/>
      <c r="M162" s="163"/>
      <c r="T162" s="164"/>
      <c r="AT162" s="159" t="s">
        <v>157</v>
      </c>
      <c r="AU162" s="159" t="s">
        <v>88</v>
      </c>
      <c r="AV162" s="13" t="s">
        <v>88</v>
      </c>
      <c r="AW162" s="13" t="s">
        <v>34</v>
      </c>
      <c r="AX162" s="13" t="s">
        <v>78</v>
      </c>
      <c r="AY162" s="159" t="s">
        <v>147</v>
      </c>
    </row>
    <row r="163" spans="2:65" s="14" customFormat="1" ht="11.25" x14ac:dyDescent="0.2">
      <c r="B163" s="165"/>
      <c r="D163" s="152" t="s">
        <v>157</v>
      </c>
      <c r="E163" s="166" t="s">
        <v>1</v>
      </c>
      <c r="F163" s="167" t="s">
        <v>160</v>
      </c>
      <c r="H163" s="168">
        <v>8.1310000000000002</v>
      </c>
      <c r="I163" s="169"/>
      <c r="L163" s="165"/>
      <c r="M163" s="170"/>
      <c r="T163" s="171"/>
      <c r="AT163" s="166" t="s">
        <v>157</v>
      </c>
      <c r="AU163" s="166" t="s">
        <v>88</v>
      </c>
      <c r="AV163" s="14" t="s">
        <v>153</v>
      </c>
      <c r="AW163" s="14" t="s">
        <v>34</v>
      </c>
      <c r="AX163" s="14" t="s">
        <v>86</v>
      </c>
      <c r="AY163" s="166" t="s">
        <v>147</v>
      </c>
    </row>
    <row r="164" spans="2:65" s="1" customFormat="1" ht="24.2" customHeight="1" x14ac:dyDescent="0.2">
      <c r="B164" s="32"/>
      <c r="C164" s="133" t="s">
        <v>224</v>
      </c>
      <c r="D164" s="133" t="s">
        <v>149</v>
      </c>
      <c r="E164" s="134" t="s">
        <v>1677</v>
      </c>
      <c r="F164" s="135" t="s">
        <v>1678</v>
      </c>
      <c r="G164" s="136" t="s">
        <v>152</v>
      </c>
      <c r="H164" s="137">
        <v>7.0129999999999999</v>
      </c>
      <c r="I164" s="138"/>
      <c r="J164" s="139">
        <f>ROUND(I164*H164,2)</f>
        <v>0</v>
      </c>
      <c r="K164" s="140"/>
      <c r="L164" s="32"/>
      <c r="M164" s="141" t="s">
        <v>1</v>
      </c>
      <c r="N164" s="142" t="s">
        <v>43</v>
      </c>
      <c r="P164" s="143">
        <f>O164*H164</f>
        <v>0</v>
      </c>
      <c r="Q164" s="143">
        <v>0</v>
      </c>
      <c r="R164" s="143">
        <f>Q164*H164</f>
        <v>0</v>
      </c>
      <c r="S164" s="143">
        <v>0</v>
      </c>
      <c r="T164" s="144">
        <f>S164*H164</f>
        <v>0</v>
      </c>
      <c r="AR164" s="145" t="s">
        <v>153</v>
      </c>
      <c r="AT164" s="145" t="s">
        <v>149</v>
      </c>
      <c r="AU164" s="145" t="s">
        <v>88</v>
      </c>
      <c r="AY164" s="17" t="s">
        <v>147</v>
      </c>
      <c r="BE164" s="146">
        <f>IF(N164="základní",J164,0)</f>
        <v>0</v>
      </c>
      <c r="BF164" s="146">
        <f>IF(N164="snížená",J164,0)</f>
        <v>0</v>
      </c>
      <c r="BG164" s="146">
        <f>IF(N164="zákl. přenesená",J164,0)</f>
        <v>0</v>
      </c>
      <c r="BH164" s="146">
        <f>IF(N164="sníž. přenesená",J164,0)</f>
        <v>0</v>
      </c>
      <c r="BI164" s="146">
        <f>IF(N164="nulová",J164,0)</f>
        <v>0</v>
      </c>
      <c r="BJ164" s="17" t="s">
        <v>86</v>
      </c>
      <c r="BK164" s="146">
        <f>ROUND(I164*H164,2)</f>
        <v>0</v>
      </c>
      <c r="BL164" s="17" t="s">
        <v>153</v>
      </c>
      <c r="BM164" s="145" t="s">
        <v>1679</v>
      </c>
    </row>
    <row r="165" spans="2:65" s="1" customFormat="1" ht="11.25" x14ac:dyDescent="0.2">
      <c r="B165" s="32"/>
      <c r="D165" s="147" t="s">
        <v>155</v>
      </c>
      <c r="F165" s="148" t="s">
        <v>1680</v>
      </c>
      <c r="I165" s="149"/>
      <c r="L165" s="32"/>
      <c r="M165" s="150"/>
      <c r="T165" s="56"/>
      <c r="AT165" s="17" t="s">
        <v>155</v>
      </c>
      <c r="AU165" s="17" t="s">
        <v>88</v>
      </c>
    </row>
    <row r="166" spans="2:65" s="13" customFormat="1" ht="11.25" x14ac:dyDescent="0.2">
      <c r="B166" s="158"/>
      <c r="D166" s="152" t="s">
        <v>157</v>
      </c>
      <c r="E166" s="159" t="s">
        <v>1</v>
      </c>
      <c r="F166" s="160" t="s">
        <v>1681</v>
      </c>
      <c r="H166" s="161">
        <v>3.4430000000000001</v>
      </c>
      <c r="I166" s="162"/>
      <c r="L166" s="158"/>
      <c r="M166" s="163"/>
      <c r="T166" s="164"/>
      <c r="AT166" s="159" t="s">
        <v>157</v>
      </c>
      <c r="AU166" s="159" t="s">
        <v>88</v>
      </c>
      <c r="AV166" s="13" t="s">
        <v>88</v>
      </c>
      <c r="AW166" s="13" t="s">
        <v>34</v>
      </c>
      <c r="AX166" s="13" t="s">
        <v>78</v>
      </c>
      <c r="AY166" s="159" t="s">
        <v>147</v>
      </c>
    </row>
    <row r="167" spans="2:65" s="13" customFormat="1" ht="11.25" x14ac:dyDescent="0.2">
      <c r="B167" s="158"/>
      <c r="D167" s="152" t="s">
        <v>157</v>
      </c>
      <c r="E167" s="159" t="s">
        <v>1</v>
      </c>
      <c r="F167" s="160" t="s">
        <v>1682</v>
      </c>
      <c r="H167" s="161">
        <v>3.57</v>
      </c>
      <c r="I167" s="162"/>
      <c r="L167" s="158"/>
      <c r="M167" s="163"/>
      <c r="T167" s="164"/>
      <c r="AT167" s="159" t="s">
        <v>157</v>
      </c>
      <c r="AU167" s="159" t="s">
        <v>88</v>
      </c>
      <c r="AV167" s="13" t="s">
        <v>88</v>
      </c>
      <c r="AW167" s="13" t="s">
        <v>34</v>
      </c>
      <c r="AX167" s="13" t="s">
        <v>78</v>
      </c>
      <c r="AY167" s="159" t="s">
        <v>147</v>
      </c>
    </row>
    <row r="168" spans="2:65" s="14" customFormat="1" ht="11.25" x14ac:dyDescent="0.2">
      <c r="B168" s="165"/>
      <c r="D168" s="152" t="s">
        <v>157</v>
      </c>
      <c r="E168" s="166" t="s">
        <v>1</v>
      </c>
      <c r="F168" s="167" t="s">
        <v>160</v>
      </c>
      <c r="H168" s="168">
        <v>7.0129999999999999</v>
      </c>
      <c r="I168" s="169"/>
      <c r="L168" s="165"/>
      <c r="M168" s="170"/>
      <c r="T168" s="171"/>
      <c r="AT168" s="166" t="s">
        <v>157</v>
      </c>
      <c r="AU168" s="166" t="s">
        <v>88</v>
      </c>
      <c r="AV168" s="14" t="s">
        <v>153</v>
      </c>
      <c r="AW168" s="14" t="s">
        <v>34</v>
      </c>
      <c r="AX168" s="14" t="s">
        <v>86</v>
      </c>
      <c r="AY168" s="166" t="s">
        <v>147</v>
      </c>
    </row>
    <row r="169" spans="2:65" s="1" customFormat="1" ht="24.2" customHeight="1" x14ac:dyDescent="0.2">
      <c r="B169" s="32"/>
      <c r="C169" s="133" t="s">
        <v>8</v>
      </c>
      <c r="D169" s="133" t="s">
        <v>149</v>
      </c>
      <c r="E169" s="134" t="s">
        <v>1683</v>
      </c>
      <c r="F169" s="135" t="s">
        <v>1684</v>
      </c>
      <c r="G169" s="136" t="s">
        <v>152</v>
      </c>
      <c r="H169" s="137">
        <v>7.0129999999999999</v>
      </c>
      <c r="I169" s="138"/>
      <c r="J169" s="139">
        <f>ROUND(I169*H169,2)</f>
        <v>0</v>
      </c>
      <c r="K169" s="140"/>
      <c r="L169" s="32"/>
      <c r="M169" s="141" t="s">
        <v>1</v>
      </c>
      <c r="N169" s="142" t="s">
        <v>43</v>
      </c>
      <c r="P169" s="143">
        <f>O169*H169</f>
        <v>0</v>
      </c>
      <c r="Q169" s="143">
        <v>0</v>
      </c>
      <c r="R169" s="143">
        <f>Q169*H169</f>
        <v>0</v>
      </c>
      <c r="S169" s="143">
        <v>0</v>
      </c>
      <c r="T169" s="144">
        <f>S169*H169</f>
        <v>0</v>
      </c>
      <c r="AR169" s="145" t="s">
        <v>153</v>
      </c>
      <c r="AT169" s="145" t="s">
        <v>149</v>
      </c>
      <c r="AU169" s="145" t="s">
        <v>88</v>
      </c>
      <c r="AY169" s="17" t="s">
        <v>147</v>
      </c>
      <c r="BE169" s="146">
        <f>IF(N169="základní",J169,0)</f>
        <v>0</v>
      </c>
      <c r="BF169" s="146">
        <f>IF(N169="snížená",J169,0)</f>
        <v>0</v>
      </c>
      <c r="BG169" s="146">
        <f>IF(N169="zákl. přenesená",J169,0)</f>
        <v>0</v>
      </c>
      <c r="BH169" s="146">
        <f>IF(N169="sníž. přenesená",J169,0)</f>
        <v>0</v>
      </c>
      <c r="BI169" s="146">
        <f>IF(N169="nulová",J169,0)</f>
        <v>0</v>
      </c>
      <c r="BJ169" s="17" t="s">
        <v>86</v>
      </c>
      <c r="BK169" s="146">
        <f>ROUND(I169*H169,2)</f>
        <v>0</v>
      </c>
      <c r="BL169" s="17" t="s">
        <v>153</v>
      </c>
      <c r="BM169" s="145" t="s">
        <v>1685</v>
      </c>
    </row>
    <row r="170" spans="2:65" s="1" customFormat="1" ht="11.25" x14ac:dyDescent="0.2">
      <c r="B170" s="32"/>
      <c r="D170" s="147" t="s">
        <v>155</v>
      </c>
      <c r="F170" s="148" t="s">
        <v>1686</v>
      </c>
      <c r="I170" s="149"/>
      <c r="L170" s="32"/>
      <c r="M170" s="150"/>
      <c r="T170" s="56"/>
      <c r="AT170" s="17" t="s">
        <v>155</v>
      </c>
      <c r="AU170" s="17" t="s">
        <v>88</v>
      </c>
    </row>
    <row r="171" spans="2:65" s="1" customFormat="1" ht="33" customHeight="1" x14ac:dyDescent="0.2">
      <c r="B171" s="32"/>
      <c r="C171" s="133" t="s">
        <v>234</v>
      </c>
      <c r="D171" s="133" t="s">
        <v>149</v>
      </c>
      <c r="E171" s="134" t="s">
        <v>406</v>
      </c>
      <c r="F171" s="135" t="s">
        <v>1687</v>
      </c>
      <c r="G171" s="136" t="s">
        <v>152</v>
      </c>
      <c r="H171" s="137">
        <v>7.0129999999999999</v>
      </c>
      <c r="I171" s="138"/>
      <c r="J171" s="139">
        <f>ROUND(I171*H171,2)</f>
        <v>0</v>
      </c>
      <c r="K171" s="140"/>
      <c r="L171" s="32"/>
      <c r="M171" s="141" t="s">
        <v>1</v>
      </c>
      <c r="N171" s="142" t="s">
        <v>43</v>
      </c>
      <c r="P171" s="143">
        <f>O171*H171</f>
        <v>0</v>
      </c>
      <c r="Q171" s="143">
        <v>0.10100000000000001</v>
      </c>
      <c r="R171" s="143">
        <f>Q171*H171</f>
        <v>0.70831300000000008</v>
      </c>
      <c r="S171" s="143">
        <v>0</v>
      </c>
      <c r="T171" s="144">
        <f>S171*H171</f>
        <v>0</v>
      </c>
      <c r="AR171" s="145" t="s">
        <v>153</v>
      </c>
      <c r="AT171" s="145" t="s">
        <v>149</v>
      </c>
      <c r="AU171" s="145" t="s">
        <v>88</v>
      </c>
      <c r="AY171" s="17" t="s">
        <v>147</v>
      </c>
      <c r="BE171" s="146">
        <f>IF(N171="základní",J171,0)</f>
        <v>0</v>
      </c>
      <c r="BF171" s="146">
        <f>IF(N171="snížená",J171,0)</f>
        <v>0</v>
      </c>
      <c r="BG171" s="146">
        <f>IF(N171="zákl. přenesená",J171,0)</f>
        <v>0</v>
      </c>
      <c r="BH171" s="146">
        <f>IF(N171="sníž. přenesená",J171,0)</f>
        <v>0</v>
      </c>
      <c r="BI171" s="146">
        <f>IF(N171="nulová",J171,0)</f>
        <v>0</v>
      </c>
      <c r="BJ171" s="17" t="s">
        <v>86</v>
      </c>
      <c r="BK171" s="146">
        <f>ROUND(I171*H171,2)</f>
        <v>0</v>
      </c>
      <c r="BL171" s="17" t="s">
        <v>153</v>
      </c>
      <c r="BM171" s="145" t="s">
        <v>1688</v>
      </c>
    </row>
    <row r="172" spans="2:65" s="1" customFormat="1" ht="11.25" x14ac:dyDescent="0.2">
      <c r="B172" s="32"/>
      <c r="D172" s="147" t="s">
        <v>155</v>
      </c>
      <c r="F172" s="148" t="s">
        <v>409</v>
      </c>
      <c r="I172" s="149"/>
      <c r="L172" s="32"/>
      <c r="M172" s="150"/>
      <c r="T172" s="56"/>
      <c r="AT172" s="17" t="s">
        <v>155</v>
      </c>
      <c r="AU172" s="17" t="s">
        <v>88</v>
      </c>
    </row>
    <row r="173" spans="2:65" s="1" customFormat="1" ht="24.2" customHeight="1" x14ac:dyDescent="0.2">
      <c r="B173" s="32"/>
      <c r="C173" s="172" t="s">
        <v>240</v>
      </c>
      <c r="D173" s="172" t="s">
        <v>392</v>
      </c>
      <c r="E173" s="173" t="s">
        <v>1689</v>
      </c>
      <c r="F173" s="174" t="s">
        <v>1690</v>
      </c>
      <c r="G173" s="175" t="s">
        <v>152</v>
      </c>
      <c r="H173" s="176">
        <v>7.3639999999999999</v>
      </c>
      <c r="I173" s="177"/>
      <c r="J173" s="178">
        <f>ROUND(I173*H173,2)</f>
        <v>0</v>
      </c>
      <c r="K173" s="179"/>
      <c r="L173" s="180"/>
      <c r="M173" s="181" t="s">
        <v>1</v>
      </c>
      <c r="N173" s="182" t="s">
        <v>43</v>
      </c>
      <c r="P173" s="143">
        <f>O173*H173</f>
        <v>0</v>
      </c>
      <c r="Q173" s="143">
        <v>0.11799999999999999</v>
      </c>
      <c r="R173" s="143">
        <f>Q173*H173</f>
        <v>0.86895199999999995</v>
      </c>
      <c r="S173" s="143">
        <v>0</v>
      </c>
      <c r="T173" s="144">
        <f>S173*H173</f>
        <v>0</v>
      </c>
      <c r="AR173" s="145" t="s">
        <v>202</v>
      </c>
      <c r="AT173" s="145" t="s">
        <v>392</v>
      </c>
      <c r="AU173" s="145" t="s">
        <v>88</v>
      </c>
      <c r="AY173" s="17" t="s">
        <v>147</v>
      </c>
      <c r="BE173" s="146">
        <f>IF(N173="základní",J173,0)</f>
        <v>0</v>
      </c>
      <c r="BF173" s="146">
        <f>IF(N173="snížená",J173,0)</f>
        <v>0</v>
      </c>
      <c r="BG173" s="146">
        <f>IF(N173="zákl. přenesená",J173,0)</f>
        <v>0</v>
      </c>
      <c r="BH173" s="146">
        <f>IF(N173="sníž. přenesená",J173,0)</f>
        <v>0</v>
      </c>
      <c r="BI173" s="146">
        <f>IF(N173="nulová",J173,0)</f>
        <v>0</v>
      </c>
      <c r="BJ173" s="17" t="s">
        <v>86</v>
      </c>
      <c r="BK173" s="146">
        <f>ROUND(I173*H173,2)</f>
        <v>0</v>
      </c>
      <c r="BL173" s="17" t="s">
        <v>153</v>
      </c>
      <c r="BM173" s="145" t="s">
        <v>1691</v>
      </c>
    </row>
    <row r="174" spans="2:65" s="13" customFormat="1" ht="11.25" x14ac:dyDescent="0.2">
      <c r="B174" s="158"/>
      <c r="D174" s="152" t="s">
        <v>157</v>
      </c>
      <c r="E174" s="159" t="s">
        <v>1</v>
      </c>
      <c r="F174" s="160" t="s">
        <v>1692</v>
      </c>
      <c r="H174" s="161">
        <v>7.3639999999999999</v>
      </c>
      <c r="I174" s="162"/>
      <c r="L174" s="158"/>
      <c r="M174" s="163"/>
      <c r="T174" s="164"/>
      <c r="AT174" s="159" t="s">
        <v>157</v>
      </c>
      <c r="AU174" s="159" t="s">
        <v>88</v>
      </c>
      <c r="AV174" s="13" t="s">
        <v>88</v>
      </c>
      <c r="AW174" s="13" t="s">
        <v>34</v>
      </c>
      <c r="AX174" s="13" t="s">
        <v>78</v>
      </c>
      <c r="AY174" s="159" t="s">
        <v>147</v>
      </c>
    </row>
    <row r="175" spans="2:65" s="14" customFormat="1" ht="11.25" x14ac:dyDescent="0.2">
      <c r="B175" s="165"/>
      <c r="D175" s="152" t="s">
        <v>157</v>
      </c>
      <c r="E175" s="166" t="s">
        <v>1</v>
      </c>
      <c r="F175" s="167" t="s">
        <v>160</v>
      </c>
      <c r="H175" s="168">
        <v>7.3639999999999999</v>
      </c>
      <c r="I175" s="169"/>
      <c r="L175" s="165"/>
      <c r="M175" s="170"/>
      <c r="T175" s="171"/>
      <c r="AT175" s="166" t="s">
        <v>157</v>
      </c>
      <c r="AU175" s="166" t="s">
        <v>88</v>
      </c>
      <c r="AV175" s="14" t="s">
        <v>153</v>
      </c>
      <c r="AW175" s="14" t="s">
        <v>34</v>
      </c>
      <c r="AX175" s="14" t="s">
        <v>86</v>
      </c>
      <c r="AY175" s="166" t="s">
        <v>147</v>
      </c>
    </row>
    <row r="176" spans="2:65" s="1" customFormat="1" ht="24.2" customHeight="1" x14ac:dyDescent="0.2">
      <c r="B176" s="32"/>
      <c r="C176" s="133" t="s">
        <v>246</v>
      </c>
      <c r="D176" s="133" t="s">
        <v>149</v>
      </c>
      <c r="E176" s="134" t="s">
        <v>1693</v>
      </c>
      <c r="F176" s="135" t="s">
        <v>1694</v>
      </c>
      <c r="G176" s="136" t="s">
        <v>152</v>
      </c>
      <c r="H176" s="137">
        <v>7.0129999999999999</v>
      </c>
      <c r="I176" s="138"/>
      <c r="J176" s="139">
        <f>ROUND(I176*H176,2)</f>
        <v>0</v>
      </c>
      <c r="K176" s="140"/>
      <c r="L176" s="32"/>
      <c r="M176" s="141" t="s">
        <v>1</v>
      </c>
      <c r="N176" s="142" t="s">
        <v>43</v>
      </c>
      <c r="P176" s="143">
        <f>O176*H176</f>
        <v>0</v>
      </c>
      <c r="Q176" s="143">
        <v>5.0099999999999997E-3</v>
      </c>
      <c r="R176" s="143">
        <f>Q176*H176</f>
        <v>3.5135130000000001E-2</v>
      </c>
      <c r="S176" s="143">
        <v>0</v>
      </c>
      <c r="T176" s="144">
        <f>S176*H176</f>
        <v>0</v>
      </c>
      <c r="AR176" s="145" t="s">
        <v>153</v>
      </c>
      <c r="AT176" s="145" t="s">
        <v>149</v>
      </c>
      <c r="AU176" s="145" t="s">
        <v>88</v>
      </c>
      <c r="AY176" s="17" t="s">
        <v>147</v>
      </c>
      <c r="BE176" s="146">
        <f>IF(N176="základní",J176,0)</f>
        <v>0</v>
      </c>
      <c r="BF176" s="146">
        <f>IF(N176="snížená",J176,0)</f>
        <v>0</v>
      </c>
      <c r="BG176" s="146">
        <f>IF(N176="zákl. přenesená",J176,0)</f>
        <v>0</v>
      </c>
      <c r="BH176" s="146">
        <f>IF(N176="sníž. přenesená",J176,0)</f>
        <v>0</v>
      </c>
      <c r="BI176" s="146">
        <f>IF(N176="nulová",J176,0)</f>
        <v>0</v>
      </c>
      <c r="BJ176" s="17" t="s">
        <v>86</v>
      </c>
      <c r="BK176" s="146">
        <f>ROUND(I176*H176,2)</f>
        <v>0</v>
      </c>
      <c r="BL176" s="17" t="s">
        <v>153</v>
      </c>
      <c r="BM176" s="145" t="s">
        <v>1695</v>
      </c>
    </row>
    <row r="177" spans="2:65" s="11" customFormat="1" ht="22.9" customHeight="1" x14ac:dyDescent="0.2">
      <c r="B177" s="121"/>
      <c r="D177" s="122" t="s">
        <v>77</v>
      </c>
      <c r="E177" s="131" t="s">
        <v>209</v>
      </c>
      <c r="F177" s="131" t="s">
        <v>543</v>
      </c>
      <c r="I177" s="124"/>
      <c r="J177" s="132">
        <f>BK177</f>
        <v>0</v>
      </c>
      <c r="L177" s="121"/>
      <c r="M177" s="126"/>
      <c r="P177" s="127">
        <f>SUM(P178:P194)</f>
        <v>0</v>
      </c>
      <c r="R177" s="127">
        <f>SUM(R178:R194)</f>
        <v>2.31768982</v>
      </c>
      <c r="T177" s="128">
        <f>SUM(T178:T194)</f>
        <v>0</v>
      </c>
      <c r="AR177" s="122" t="s">
        <v>86</v>
      </c>
      <c r="AT177" s="129" t="s">
        <v>77</v>
      </c>
      <c r="AU177" s="129" t="s">
        <v>86</v>
      </c>
      <c r="AY177" s="122" t="s">
        <v>147</v>
      </c>
      <c r="BK177" s="130">
        <f>SUM(BK178:BK194)</f>
        <v>0</v>
      </c>
    </row>
    <row r="178" spans="2:65" s="1" customFormat="1" ht="33" customHeight="1" x14ac:dyDescent="0.2">
      <c r="B178" s="32"/>
      <c r="C178" s="133" t="s">
        <v>251</v>
      </c>
      <c r="D178" s="133" t="s">
        <v>149</v>
      </c>
      <c r="E178" s="134" t="s">
        <v>1696</v>
      </c>
      <c r="F178" s="135" t="s">
        <v>1697</v>
      </c>
      <c r="G178" s="136" t="s">
        <v>163</v>
      </c>
      <c r="H178" s="137">
        <v>8.73</v>
      </c>
      <c r="I178" s="138"/>
      <c r="J178" s="139">
        <f>ROUND(I178*H178,2)</f>
        <v>0</v>
      </c>
      <c r="K178" s="140"/>
      <c r="L178" s="32"/>
      <c r="M178" s="141" t="s">
        <v>1</v>
      </c>
      <c r="N178" s="142" t="s">
        <v>43</v>
      </c>
      <c r="P178" s="143">
        <f>O178*H178</f>
        <v>0</v>
      </c>
      <c r="Q178" s="143">
        <v>0.1295</v>
      </c>
      <c r="R178" s="143">
        <f>Q178*H178</f>
        <v>1.1305350000000001</v>
      </c>
      <c r="S178" s="143">
        <v>0</v>
      </c>
      <c r="T178" s="144">
        <f>S178*H178</f>
        <v>0</v>
      </c>
      <c r="AR178" s="145" t="s">
        <v>153</v>
      </c>
      <c r="AT178" s="145" t="s">
        <v>149</v>
      </c>
      <c r="AU178" s="145" t="s">
        <v>88</v>
      </c>
      <c r="AY178" s="17" t="s">
        <v>147</v>
      </c>
      <c r="BE178" s="146">
        <f>IF(N178="základní",J178,0)</f>
        <v>0</v>
      </c>
      <c r="BF178" s="146">
        <f>IF(N178="snížená",J178,0)</f>
        <v>0</v>
      </c>
      <c r="BG178" s="146">
        <f>IF(N178="zákl. přenesená",J178,0)</f>
        <v>0</v>
      </c>
      <c r="BH178" s="146">
        <f>IF(N178="sníž. přenesená",J178,0)</f>
        <v>0</v>
      </c>
      <c r="BI178" s="146">
        <f>IF(N178="nulová",J178,0)</f>
        <v>0</v>
      </c>
      <c r="BJ178" s="17" t="s">
        <v>86</v>
      </c>
      <c r="BK178" s="146">
        <f>ROUND(I178*H178,2)</f>
        <v>0</v>
      </c>
      <c r="BL178" s="17" t="s">
        <v>153</v>
      </c>
      <c r="BM178" s="145" t="s">
        <v>1698</v>
      </c>
    </row>
    <row r="179" spans="2:65" s="1" customFormat="1" ht="11.25" x14ac:dyDescent="0.2">
      <c r="B179" s="32"/>
      <c r="D179" s="147" t="s">
        <v>155</v>
      </c>
      <c r="F179" s="148" t="s">
        <v>1699</v>
      </c>
      <c r="I179" s="149"/>
      <c r="L179" s="32"/>
      <c r="M179" s="150"/>
      <c r="T179" s="56"/>
      <c r="AT179" s="17" t="s">
        <v>155</v>
      </c>
      <c r="AU179" s="17" t="s">
        <v>88</v>
      </c>
    </row>
    <row r="180" spans="2:65" s="13" customFormat="1" ht="11.25" x14ac:dyDescent="0.2">
      <c r="B180" s="158"/>
      <c r="D180" s="152" t="s">
        <v>157</v>
      </c>
      <c r="E180" s="159" t="s">
        <v>1</v>
      </c>
      <c r="F180" s="160" t="s">
        <v>1700</v>
      </c>
      <c r="H180" s="161">
        <v>4.59</v>
      </c>
      <c r="I180" s="162"/>
      <c r="L180" s="158"/>
      <c r="M180" s="163"/>
      <c r="T180" s="164"/>
      <c r="AT180" s="159" t="s">
        <v>157</v>
      </c>
      <c r="AU180" s="159" t="s">
        <v>88</v>
      </c>
      <c r="AV180" s="13" t="s">
        <v>88</v>
      </c>
      <c r="AW180" s="13" t="s">
        <v>34</v>
      </c>
      <c r="AX180" s="13" t="s">
        <v>78</v>
      </c>
      <c r="AY180" s="159" t="s">
        <v>147</v>
      </c>
    </row>
    <row r="181" spans="2:65" s="13" customFormat="1" ht="11.25" x14ac:dyDescent="0.2">
      <c r="B181" s="158"/>
      <c r="D181" s="152" t="s">
        <v>157</v>
      </c>
      <c r="E181" s="159" t="s">
        <v>1</v>
      </c>
      <c r="F181" s="160" t="s">
        <v>1701</v>
      </c>
      <c r="H181" s="161">
        <v>4.1399999999999997</v>
      </c>
      <c r="I181" s="162"/>
      <c r="L181" s="158"/>
      <c r="M181" s="163"/>
      <c r="T181" s="164"/>
      <c r="AT181" s="159" t="s">
        <v>157</v>
      </c>
      <c r="AU181" s="159" t="s">
        <v>88</v>
      </c>
      <c r="AV181" s="13" t="s">
        <v>88</v>
      </c>
      <c r="AW181" s="13" t="s">
        <v>34</v>
      </c>
      <c r="AX181" s="13" t="s">
        <v>78</v>
      </c>
      <c r="AY181" s="159" t="s">
        <v>147</v>
      </c>
    </row>
    <row r="182" spans="2:65" s="14" customFormat="1" ht="11.25" x14ac:dyDescent="0.2">
      <c r="B182" s="165"/>
      <c r="D182" s="152" t="s">
        <v>157</v>
      </c>
      <c r="E182" s="166" t="s">
        <v>1</v>
      </c>
      <c r="F182" s="167" t="s">
        <v>160</v>
      </c>
      <c r="H182" s="168">
        <v>8.73</v>
      </c>
      <c r="I182" s="169"/>
      <c r="L182" s="165"/>
      <c r="M182" s="170"/>
      <c r="T182" s="171"/>
      <c r="AT182" s="166" t="s">
        <v>157</v>
      </c>
      <c r="AU182" s="166" t="s">
        <v>88</v>
      </c>
      <c r="AV182" s="14" t="s">
        <v>153</v>
      </c>
      <c r="AW182" s="14" t="s">
        <v>34</v>
      </c>
      <c r="AX182" s="14" t="s">
        <v>86</v>
      </c>
      <c r="AY182" s="166" t="s">
        <v>147</v>
      </c>
    </row>
    <row r="183" spans="2:65" s="1" customFormat="1" ht="16.5" customHeight="1" x14ac:dyDescent="0.2">
      <c r="B183" s="32"/>
      <c r="C183" s="172" t="s">
        <v>256</v>
      </c>
      <c r="D183" s="172" t="s">
        <v>392</v>
      </c>
      <c r="E183" s="173" t="s">
        <v>1702</v>
      </c>
      <c r="F183" s="174" t="s">
        <v>1703</v>
      </c>
      <c r="G183" s="175" t="s">
        <v>163</v>
      </c>
      <c r="H183" s="176">
        <v>8.8170000000000002</v>
      </c>
      <c r="I183" s="177"/>
      <c r="J183" s="178">
        <f>ROUND(I183*H183,2)</f>
        <v>0</v>
      </c>
      <c r="K183" s="179"/>
      <c r="L183" s="180"/>
      <c r="M183" s="181" t="s">
        <v>1</v>
      </c>
      <c r="N183" s="182" t="s">
        <v>43</v>
      </c>
      <c r="P183" s="143">
        <f>O183*H183</f>
        <v>0</v>
      </c>
      <c r="Q183" s="143">
        <v>4.4999999999999998E-2</v>
      </c>
      <c r="R183" s="143">
        <f>Q183*H183</f>
        <v>0.39676499999999998</v>
      </c>
      <c r="S183" s="143">
        <v>0</v>
      </c>
      <c r="T183" s="144">
        <f>S183*H183</f>
        <v>0</v>
      </c>
      <c r="AR183" s="145" t="s">
        <v>202</v>
      </c>
      <c r="AT183" s="145" t="s">
        <v>392</v>
      </c>
      <c r="AU183" s="145" t="s">
        <v>88</v>
      </c>
      <c r="AY183" s="17" t="s">
        <v>147</v>
      </c>
      <c r="BE183" s="146">
        <f>IF(N183="základní",J183,0)</f>
        <v>0</v>
      </c>
      <c r="BF183" s="146">
        <f>IF(N183="snížená",J183,0)</f>
        <v>0</v>
      </c>
      <c r="BG183" s="146">
        <f>IF(N183="zákl. přenesená",J183,0)</f>
        <v>0</v>
      </c>
      <c r="BH183" s="146">
        <f>IF(N183="sníž. přenesená",J183,0)</f>
        <v>0</v>
      </c>
      <c r="BI183" s="146">
        <f>IF(N183="nulová",J183,0)</f>
        <v>0</v>
      </c>
      <c r="BJ183" s="17" t="s">
        <v>86</v>
      </c>
      <c r="BK183" s="146">
        <f>ROUND(I183*H183,2)</f>
        <v>0</v>
      </c>
      <c r="BL183" s="17" t="s">
        <v>153</v>
      </c>
      <c r="BM183" s="145" t="s">
        <v>1704</v>
      </c>
    </row>
    <row r="184" spans="2:65" s="13" customFormat="1" ht="11.25" x14ac:dyDescent="0.2">
      <c r="B184" s="158"/>
      <c r="D184" s="152" t="s">
        <v>157</v>
      </c>
      <c r="E184" s="159" t="s">
        <v>1</v>
      </c>
      <c r="F184" s="160" t="s">
        <v>1705</v>
      </c>
      <c r="H184" s="161">
        <v>8.8170000000000002</v>
      </c>
      <c r="I184" s="162"/>
      <c r="L184" s="158"/>
      <c r="M184" s="163"/>
      <c r="T184" s="164"/>
      <c r="AT184" s="159" t="s">
        <v>157</v>
      </c>
      <c r="AU184" s="159" t="s">
        <v>88</v>
      </c>
      <c r="AV184" s="13" t="s">
        <v>88</v>
      </c>
      <c r="AW184" s="13" t="s">
        <v>34</v>
      </c>
      <c r="AX184" s="13" t="s">
        <v>78</v>
      </c>
      <c r="AY184" s="159" t="s">
        <v>147</v>
      </c>
    </row>
    <row r="185" spans="2:65" s="14" customFormat="1" ht="11.25" x14ac:dyDescent="0.2">
      <c r="B185" s="165"/>
      <c r="D185" s="152" t="s">
        <v>157</v>
      </c>
      <c r="E185" s="166" t="s">
        <v>1</v>
      </c>
      <c r="F185" s="167" t="s">
        <v>160</v>
      </c>
      <c r="H185" s="168">
        <v>8.8170000000000002</v>
      </c>
      <c r="I185" s="169"/>
      <c r="L185" s="165"/>
      <c r="M185" s="170"/>
      <c r="T185" s="171"/>
      <c r="AT185" s="166" t="s">
        <v>157</v>
      </c>
      <c r="AU185" s="166" t="s">
        <v>88</v>
      </c>
      <c r="AV185" s="14" t="s">
        <v>153</v>
      </c>
      <c r="AW185" s="14" t="s">
        <v>34</v>
      </c>
      <c r="AX185" s="14" t="s">
        <v>86</v>
      </c>
      <c r="AY185" s="166" t="s">
        <v>147</v>
      </c>
    </row>
    <row r="186" spans="2:65" s="1" customFormat="1" ht="24.2" customHeight="1" x14ac:dyDescent="0.2">
      <c r="B186" s="32"/>
      <c r="C186" s="133" t="s">
        <v>262</v>
      </c>
      <c r="D186" s="133" t="s">
        <v>149</v>
      </c>
      <c r="E186" s="134" t="s">
        <v>561</v>
      </c>
      <c r="F186" s="135" t="s">
        <v>562</v>
      </c>
      <c r="G186" s="136" t="s">
        <v>170</v>
      </c>
      <c r="H186" s="137">
        <v>0.34899999999999998</v>
      </c>
      <c r="I186" s="138"/>
      <c r="J186" s="139">
        <f>ROUND(I186*H186,2)</f>
        <v>0</v>
      </c>
      <c r="K186" s="140"/>
      <c r="L186" s="32"/>
      <c r="M186" s="141" t="s">
        <v>1</v>
      </c>
      <c r="N186" s="142" t="s">
        <v>43</v>
      </c>
      <c r="P186" s="143">
        <f>O186*H186</f>
        <v>0</v>
      </c>
      <c r="Q186" s="143">
        <v>2.2563399999999998</v>
      </c>
      <c r="R186" s="143">
        <f>Q186*H186</f>
        <v>0.78746265999999987</v>
      </c>
      <c r="S186" s="143">
        <v>0</v>
      </c>
      <c r="T186" s="144">
        <f>S186*H186</f>
        <v>0</v>
      </c>
      <c r="AR186" s="145" t="s">
        <v>153</v>
      </c>
      <c r="AT186" s="145" t="s">
        <v>149</v>
      </c>
      <c r="AU186" s="145" t="s">
        <v>88</v>
      </c>
      <c r="AY186" s="17" t="s">
        <v>147</v>
      </c>
      <c r="BE186" s="146">
        <f>IF(N186="základní",J186,0)</f>
        <v>0</v>
      </c>
      <c r="BF186" s="146">
        <f>IF(N186="snížená",J186,0)</f>
        <v>0</v>
      </c>
      <c r="BG186" s="146">
        <f>IF(N186="zákl. přenesená",J186,0)</f>
        <v>0</v>
      </c>
      <c r="BH186" s="146">
        <f>IF(N186="sníž. přenesená",J186,0)</f>
        <v>0</v>
      </c>
      <c r="BI186" s="146">
        <f>IF(N186="nulová",J186,0)</f>
        <v>0</v>
      </c>
      <c r="BJ186" s="17" t="s">
        <v>86</v>
      </c>
      <c r="BK186" s="146">
        <f>ROUND(I186*H186,2)</f>
        <v>0</v>
      </c>
      <c r="BL186" s="17" t="s">
        <v>153</v>
      </c>
      <c r="BM186" s="145" t="s">
        <v>1706</v>
      </c>
    </row>
    <row r="187" spans="2:65" s="1" customFormat="1" ht="11.25" x14ac:dyDescent="0.2">
      <c r="B187" s="32"/>
      <c r="D187" s="147" t="s">
        <v>155</v>
      </c>
      <c r="F187" s="148" t="s">
        <v>564</v>
      </c>
      <c r="I187" s="149"/>
      <c r="L187" s="32"/>
      <c r="M187" s="150"/>
      <c r="T187" s="56"/>
      <c r="AT187" s="17" t="s">
        <v>155</v>
      </c>
      <c r="AU187" s="17" t="s">
        <v>88</v>
      </c>
    </row>
    <row r="188" spans="2:65" s="13" customFormat="1" ht="11.25" x14ac:dyDescent="0.2">
      <c r="B188" s="158"/>
      <c r="D188" s="152" t="s">
        <v>157</v>
      </c>
      <c r="E188" s="159" t="s">
        <v>1</v>
      </c>
      <c r="F188" s="160" t="s">
        <v>1707</v>
      </c>
      <c r="H188" s="161">
        <v>0.34899999999999998</v>
      </c>
      <c r="I188" s="162"/>
      <c r="L188" s="158"/>
      <c r="M188" s="163"/>
      <c r="T188" s="164"/>
      <c r="AT188" s="159" t="s">
        <v>157</v>
      </c>
      <c r="AU188" s="159" t="s">
        <v>88</v>
      </c>
      <c r="AV188" s="13" t="s">
        <v>88</v>
      </c>
      <c r="AW188" s="13" t="s">
        <v>34</v>
      </c>
      <c r="AX188" s="13" t="s">
        <v>78</v>
      </c>
      <c r="AY188" s="159" t="s">
        <v>147</v>
      </c>
    </row>
    <row r="189" spans="2:65" s="14" customFormat="1" ht="11.25" x14ac:dyDescent="0.2">
      <c r="B189" s="165"/>
      <c r="D189" s="152" t="s">
        <v>157</v>
      </c>
      <c r="E189" s="166" t="s">
        <v>1</v>
      </c>
      <c r="F189" s="167" t="s">
        <v>160</v>
      </c>
      <c r="H189" s="168">
        <v>0.34899999999999998</v>
      </c>
      <c r="I189" s="169"/>
      <c r="L189" s="165"/>
      <c r="M189" s="170"/>
      <c r="T189" s="171"/>
      <c r="AT189" s="166" t="s">
        <v>157</v>
      </c>
      <c r="AU189" s="166" t="s">
        <v>88</v>
      </c>
      <c r="AV189" s="14" t="s">
        <v>153</v>
      </c>
      <c r="AW189" s="14" t="s">
        <v>34</v>
      </c>
      <c r="AX189" s="14" t="s">
        <v>86</v>
      </c>
      <c r="AY189" s="166" t="s">
        <v>147</v>
      </c>
    </row>
    <row r="190" spans="2:65" s="1" customFormat="1" ht="33" customHeight="1" x14ac:dyDescent="0.2">
      <c r="B190" s="32"/>
      <c r="C190" s="133" t="s">
        <v>269</v>
      </c>
      <c r="D190" s="133" t="s">
        <v>149</v>
      </c>
      <c r="E190" s="134" t="s">
        <v>1708</v>
      </c>
      <c r="F190" s="135" t="s">
        <v>1709</v>
      </c>
      <c r="G190" s="136" t="s">
        <v>152</v>
      </c>
      <c r="H190" s="137">
        <v>8.1310000000000002</v>
      </c>
      <c r="I190" s="138"/>
      <c r="J190" s="139">
        <f>ROUND(I190*H190,2)</f>
        <v>0</v>
      </c>
      <c r="K190" s="140"/>
      <c r="L190" s="32"/>
      <c r="M190" s="141" t="s">
        <v>1</v>
      </c>
      <c r="N190" s="142" t="s">
        <v>43</v>
      </c>
      <c r="P190" s="143">
        <f>O190*H190</f>
        <v>0</v>
      </c>
      <c r="Q190" s="143">
        <v>3.6000000000000002E-4</v>
      </c>
      <c r="R190" s="143">
        <f>Q190*H190</f>
        <v>2.9271600000000003E-3</v>
      </c>
      <c r="S190" s="143">
        <v>0</v>
      </c>
      <c r="T190" s="144">
        <f>S190*H190</f>
        <v>0</v>
      </c>
      <c r="AR190" s="145" t="s">
        <v>153</v>
      </c>
      <c r="AT190" s="145" t="s">
        <v>149</v>
      </c>
      <c r="AU190" s="145" t="s">
        <v>88</v>
      </c>
      <c r="AY190" s="17" t="s">
        <v>147</v>
      </c>
      <c r="BE190" s="146">
        <f>IF(N190="základní",J190,0)</f>
        <v>0</v>
      </c>
      <c r="BF190" s="146">
        <f>IF(N190="snížená",J190,0)</f>
        <v>0</v>
      </c>
      <c r="BG190" s="146">
        <f>IF(N190="zákl. přenesená",J190,0)</f>
        <v>0</v>
      </c>
      <c r="BH190" s="146">
        <f>IF(N190="sníž. přenesená",J190,0)</f>
        <v>0</v>
      </c>
      <c r="BI190" s="146">
        <f>IF(N190="nulová",J190,0)</f>
        <v>0</v>
      </c>
      <c r="BJ190" s="17" t="s">
        <v>86</v>
      </c>
      <c r="BK190" s="146">
        <f>ROUND(I190*H190,2)</f>
        <v>0</v>
      </c>
      <c r="BL190" s="17" t="s">
        <v>153</v>
      </c>
      <c r="BM190" s="145" t="s">
        <v>1710</v>
      </c>
    </row>
    <row r="191" spans="2:65" s="1" customFormat="1" ht="11.25" x14ac:dyDescent="0.2">
      <c r="B191" s="32"/>
      <c r="D191" s="147" t="s">
        <v>155</v>
      </c>
      <c r="F191" s="148" t="s">
        <v>1711</v>
      </c>
      <c r="I191" s="149"/>
      <c r="L191" s="32"/>
      <c r="M191" s="150"/>
      <c r="T191" s="56"/>
      <c r="AT191" s="17" t="s">
        <v>155</v>
      </c>
      <c r="AU191" s="17" t="s">
        <v>88</v>
      </c>
    </row>
    <row r="192" spans="2:65" s="13" customFormat="1" ht="11.25" x14ac:dyDescent="0.2">
      <c r="B192" s="158"/>
      <c r="D192" s="152" t="s">
        <v>157</v>
      </c>
      <c r="E192" s="159" t="s">
        <v>1</v>
      </c>
      <c r="F192" s="160" t="s">
        <v>1673</v>
      </c>
      <c r="H192" s="161">
        <v>4.085</v>
      </c>
      <c r="I192" s="162"/>
      <c r="L192" s="158"/>
      <c r="M192" s="163"/>
      <c r="T192" s="164"/>
      <c r="AT192" s="159" t="s">
        <v>157</v>
      </c>
      <c r="AU192" s="159" t="s">
        <v>88</v>
      </c>
      <c r="AV192" s="13" t="s">
        <v>88</v>
      </c>
      <c r="AW192" s="13" t="s">
        <v>34</v>
      </c>
      <c r="AX192" s="13" t="s">
        <v>78</v>
      </c>
      <c r="AY192" s="159" t="s">
        <v>147</v>
      </c>
    </row>
    <row r="193" spans="2:65" s="13" customFormat="1" ht="11.25" x14ac:dyDescent="0.2">
      <c r="B193" s="158"/>
      <c r="D193" s="152" t="s">
        <v>157</v>
      </c>
      <c r="E193" s="159" t="s">
        <v>1</v>
      </c>
      <c r="F193" s="160" t="s">
        <v>1674</v>
      </c>
      <c r="H193" s="161">
        <v>4.0460000000000003</v>
      </c>
      <c r="I193" s="162"/>
      <c r="L193" s="158"/>
      <c r="M193" s="163"/>
      <c r="T193" s="164"/>
      <c r="AT193" s="159" t="s">
        <v>157</v>
      </c>
      <c r="AU193" s="159" t="s">
        <v>88</v>
      </c>
      <c r="AV193" s="13" t="s">
        <v>88</v>
      </c>
      <c r="AW193" s="13" t="s">
        <v>34</v>
      </c>
      <c r="AX193" s="13" t="s">
        <v>78</v>
      </c>
      <c r="AY193" s="159" t="s">
        <v>147</v>
      </c>
    </row>
    <row r="194" spans="2:65" s="14" customFormat="1" ht="11.25" x14ac:dyDescent="0.2">
      <c r="B194" s="165"/>
      <c r="D194" s="152" t="s">
        <v>157</v>
      </c>
      <c r="E194" s="166" t="s">
        <v>1</v>
      </c>
      <c r="F194" s="167" t="s">
        <v>160</v>
      </c>
      <c r="H194" s="168">
        <v>8.1310000000000002</v>
      </c>
      <c r="I194" s="169"/>
      <c r="L194" s="165"/>
      <c r="M194" s="170"/>
      <c r="T194" s="171"/>
      <c r="AT194" s="166" t="s">
        <v>157</v>
      </c>
      <c r="AU194" s="166" t="s">
        <v>88</v>
      </c>
      <c r="AV194" s="14" t="s">
        <v>153</v>
      </c>
      <c r="AW194" s="14" t="s">
        <v>34</v>
      </c>
      <c r="AX194" s="14" t="s">
        <v>86</v>
      </c>
      <c r="AY194" s="166" t="s">
        <v>147</v>
      </c>
    </row>
    <row r="195" spans="2:65" s="11" customFormat="1" ht="22.9" customHeight="1" x14ac:dyDescent="0.2">
      <c r="B195" s="121"/>
      <c r="D195" s="122" t="s">
        <v>77</v>
      </c>
      <c r="E195" s="131" t="s">
        <v>782</v>
      </c>
      <c r="F195" s="131" t="s">
        <v>783</v>
      </c>
      <c r="I195" s="124"/>
      <c r="J195" s="132">
        <f>BK195</f>
        <v>0</v>
      </c>
      <c r="L195" s="121"/>
      <c r="M195" s="126"/>
      <c r="P195" s="127">
        <f>SUM(P196:P197)</f>
        <v>0</v>
      </c>
      <c r="R195" s="127">
        <f>SUM(R196:R197)</f>
        <v>0</v>
      </c>
      <c r="T195" s="128">
        <f>SUM(T196:T197)</f>
        <v>0</v>
      </c>
      <c r="AR195" s="122" t="s">
        <v>86</v>
      </c>
      <c r="AT195" s="129" t="s">
        <v>77</v>
      </c>
      <c r="AU195" s="129" t="s">
        <v>86</v>
      </c>
      <c r="AY195" s="122" t="s">
        <v>147</v>
      </c>
      <c r="BK195" s="130">
        <f>SUM(BK196:BK197)</f>
        <v>0</v>
      </c>
    </row>
    <row r="196" spans="2:65" s="1" customFormat="1" ht="24.2" customHeight="1" x14ac:dyDescent="0.2">
      <c r="B196" s="32"/>
      <c r="C196" s="133" t="s">
        <v>277</v>
      </c>
      <c r="D196" s="133" t="s">
        <v>149</v>
      </c>
      <c r="E196" s="134" t="s">
        <v>1712</v>
      </c>
      <c r="F196" s="135" t="s">
        <v>1713</v>
      </c>
      <c r="G196" s="136" t="s">
        <v>205</v>
      </c>
      <c r="H196" s="137">
        <v>3.93</v>
      </c>
      <c r="I196" s="138"/>
      <c r="J196" s="139">
        <f>ROUND(I196*H196,2)</f>
        <v>0</v>
      </c>
      <c r="K196" s="140"/>
      <c r="L196" s="32"/>
      <c r="M196" s="141" t="s">
        <v>1</v>
      </c>
      <c r="N196" s="142" t="s">
        <v>43</v>
      </c>
      <c r="P196" s="143">
        <f>O196*H196</f>
        <v>0</v>
      </c>
      <c r="Q196" s="143">
        <v>0</v>
      </c>
      <c r="R196" s="143">
        <f>Q196*H196</f>
        <v>0</v>
      </c>
      <c r="S196" s="143">
        <v>0</v>
      </c>
      <c r="T196" s="144">
        <f>S196*H196</f>
        <v>0</v>
      </c>
      <c r="AR196" s="145" t="s">
        <v>153</v>
      </c>
      <c r="AT196" s="145" t="s">
        <v>149</v>
      </c>
      <c r="AU196" s="145" t="s">
        <v>88</v>
      </c>
      <c r="AY196" s="17" t="s">
        <v>147</v>
      </c>
      <c r="BE196" s="146">
        <f>IF(N196="základní",J196,0)</f>
        <v>0</v>
      </c>
      <c r="BF196" s="146">
        <f>IF(N196="snížená",J196,0)</f>
        <v>0</v>
      </c>
      <c r="BG196" s="146">
        <f>IF(N196="zákl. přenesená",J196,0)</f>
        <v>0</v>
      </c>
      <c r="BH196" s="146">
        <f>IF(N196="sníž. přenesená",J196,0)</f>
        <v>0</v>
      </c>
      <c r="BI196" s="146">
        <f>IF(N196="nulová",J196,0)</f>
        <v>0</v>
      </c>
      <c r="BJ196" s="17" t="s">
        <v>86</v>
      </c>
      <c r="BK196" s="146">
        <f>ROUND(I196*H196,2)</f>
        <v>0</v>
      </c>
      <c r="BL196" s="17" t="s">
        <v>153</v>
      </c>
      <c r="BM196" s="145" t="s">
        <v>1714</v>
      </c>
    </row>
    <row r="197" spans="2:65" s="1" customFormat="1" ht="11.25" x14ac:dyDescent="0.2">
      <c r="B197" s="32"/>
      <c r="D197" s="147" t="s">
        <v>155</v>
      </c>
      <c r="F197" s="148" t="s">
        <v>1715</v>
      </c>
      <c r="I197" s="149"/>
      <c r="L197" s="32"/>
      <c r="M197" s="194"/>
      <c r="N197" s="195"/>
      <c r="O197" s="195"/>
      <c r="P197" s="195"/>
      <c r="Q197" s="195"/>
      <c r="R197" s="195"/>
      <c r="S197" s="195"/>
      <c r="T197" s="196"/>
      <c r="AT197" s="17" t="s">
        <v>155</v>
      </c>
      <c r="AU197" s="17" t="s">
        <v>88</v>
      </c>
    </row>
    <row r="198" spans="2:65" s="1" customFormat="1" ht="6.95" customHeight="1" x14ac:dyDescent="0.2">
      <c r="B198" s="44"/>
      <c r="C198" s="45"/>
      <c r="D198" s="45"/>
      <c r="E198" s="45"/>
      <c r="F198" s="45"/>
      <c r="G198" s="45"/>
      <c r="H198" s="45"/>
      <c r="I198" s="45"/>
      <c r="J198" s="45"/>
      <c r="K198" s="45"/>
      <c r="L198" s="32"/>
    </row>
  </sheetData>
  <sheetProtection algorithmName="SHA-512" hashValue="c0aYwKavM0IrihKYeTfrzieZ/wl3O6CicH89qBBDa4BgbEWMTmh76s0m11pTedz3I2eVE4IoKiAENzc4E8W1yQ==" saltValue="ZNxXQnv6rYy7cigW6VWbFrp38szgDQe5KWhaiNy8VrXedlJWr4Y1DdRq1vAtJTLMPJ2Dit9TmWIlNK5XqOq4Fg==" spinCount="100000" sheet="1" objects="1" scenarios="1" formatColumns="0" formatRows="0" autoFilter="0"/>
  <autoFilter ref="C120:K197" xr:uid="{00000000-0009-0000-0000-000002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hyperlinks>
    <hyperlink ref="F125" r:id="rId1" xr:uid="{00000000-0004-0000-0200-000000000000}"/>
    <hyperlink ref="F129" r:id="rId2" xr:uid="{00000000-0004-0000-0200-000001000000}"/>
    <hyperlink ref="F134" r:id="rId3" xr:uid="{00000000-0004-0000-0200-000002000000}"/>
    <hyperlink ref="F139" r:id="rId4" xr:uid="{00000000-0004-0000-0200-000003000000}"/>
    <hyperlink ref="F141" r:id="rId5" xr:uid="{00000000-0004-0000-0200-000004000000}"/>
    <hyperlink ref="F143" r:id="rId6" xr:uid="{00000000-0004-0000-0200-000005000000}"/>
    <hyperlink ref="F147" r:id="rId7" xr:uid="{00000000-0004-0000-0200-000006000000}"/>
    <hyperlink ref="F149" r:id="rId8" xr:uid="{00000000-0004-0000-0200-000007000000}"/>
    <hyperlink ref="F154" r:id="rId9" xr:uid="{00000000-0004-0000-0200-000008000000}"/>
    <hyperlink ref="F160" r:id="rId10" xr:uid="{00000000-0004-0000-0200-000009000000}"/>
    <hyperlink ref="F165" r:id="rId11" xr:uid="{00000000-0004-0000-0200-00000A000000}"/>
    <hyperlink ref="F170" r:id="rId12" xr:uid="{00000000-0004-0000-0200-00000B000000}"/>
    <hyperlink ref="F172" r:id="rId13" xr:uid="{00000000-0004-0000-0200-00000C000000}"/>
    <hyperlink ref="F179" r:id="rId14" xr:uid="{00000000-0004-0000-0200-00000D000000}"/>
    <hyperlink ref="F187" r:id="rId15" xr:uid="{00000000-0004-0000-0200-00000E000000}"/>
    <hyperlink ref="F191" r:id="rId16" xr:uid="{00000000-0004-0000-0200-00000F000000}"/>
    <hyperlink ref="F197" r:id="rId17" xr:uid="{00000000-0004-0000-0200-00001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42"/>
  <sheetViews>
    <sheetView showGridLines="0" tabSelected="1" topLeftCell="A110" workbookViewId="0"/>
  </sheetViews>
  <sheetFormatPr defaultRowHeight="1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7" t="s">
        <v>94</v>
      </c>
    </row>
    <row r="3" spans="2:46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88</v>
      </c>
    </row>
    <row r="4" spans="2:46" ht="24.95" customHeight="1" x14ac:dyDescent="0.2">
      <c r="B4" s="20"/>
      <c r="D4" s="21" t="s">
        <v>95</v>
      </c>
      <c r="L4" s="20"/>
      <c r="M4" s="88" t="s">
        <v>10</v>
      </c>
      <c r="AT4" s="17" t="s">
        <v>4</v>
      </c>
    </row>
    <row r="5" spans="2:46" ht="6.95" customHeight="1" x14ac:dyDescent="0.2">
      <c r="B5" s="20"/>
      <c r="L5" s="20"/>
    </row>
    <row r="6" spans="2:46" ht="12" customHeight="1" x14ac:dyDescent="0.2">
      <c r="B6" s="20"/>
      <c r="D6" s="27" t="s">
        <v>16</v>
      </c>
      <c r="L6" s="20"/>
    </row>
    <row r="7" spans="2:46" ht="16.5" customHeight="1" x14ac:dyDescent="0.2">
      <c r="B7" s="20"/>
      <c r="E7" s="235" t="str">
        <f>'Rekapitulace stavby'!K6</f>
        <v>Objekt N1 - SO 02 - Přístavba výtahu dle požadavků HZS</v>
      </c>
      <c r="F7" s="236"/>
      <c r="G7" s="236"/>
      <c r="H7" s="236"/>
      <c r="L7" s="20"/>
    </row>
    <row r="8" spans="2:46" s="1" customFormat="1" ht="12" customHeight="1" x14ac:dyDescent="0.2">
      <c r="B8" s="32"/>
      <c r="D8" s="27" t="s">
        <v>96</v>
      </c>
      <c r="L8" s="32"/>
    </row>
    <row r="9" spans="2:46" s="1" customFormat="1" ht="16.5" customHeight="1" x14ac:dyDescent="0.2">
      <c r="B9" s="32"/>
      <c r="E9" s="216" t="s">
        <v>1716</v>
      </c>
      <c r="F9" s="237"/>
      <c r="G9" s="237"/>
      <c r="H9" s="237"/>
      <c r="L9" s="32"/>
    </row>
    <row r="10" spans="2:46" s="1" customFormat="1" ht="11.25" x14ac:dyDescent="0.2">
      <c r="B10" s="32"/>
      <c r="L10" s="32"/>
    </row>
    <row r="11" spans="2:46" s="1" customFormat="1" ht="12" customHeight="1" x14ac:dyDescent="0.2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 x14ac:dyDescent="0.2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23. 5. 2024</v>
      </c>
      <c r="L12" s="32"/>
    </row>
    <row r="13" spans="2:46" s="1" customFormat="1" ht="10.9" customHeight="1" x14ac:dyDescent="0.2">
      <c r="B13" s="32"/>
      <c r="L13" s="32"/>
    </row>
    <row r="14" spans="2:46" s="1" customFormat="1" ht="12" customHeight="1" x14ac:dyDescent="0.2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customHeight="1" x14ac:dyDescent="0.2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5" customHeight="1" x14ac:dyDescent="0.2">
      <c r="B16" s="32"/>
      <c r="L16" s="32"/>
    </row>
    <row r="17" spans="2:12" s="1" customFormat="1" ht="12" customHeight="1" x14ac:dyDescent="0.2">
      <c r="B17" s="32"/>
      <c r="D17" s="27" t="s">
        <v>28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 x14ac:dyDescent="0.2">
      <c r="B18" s="32"/>
      <c r="E18" s="238" t="str">
        <f>'Rekapitulace stavby'!E14</f>
        <v>Vyplň údaj</v>
      </c>
      <c r="F18" s="200"/>
      <c r="G18" s="200"/>
      <c r="H18" s="200"/>
      <c r="I18" s="27" t="s">
        <v>27</v>
      </c>
      <c r="J18" s="28" t="str">
        <f>'Rekapitulace stavby'!AN14</f>
        <v>Vyplň údaj</v>
      </c>
      <c r="L18" s="32"/>
    </row>
    <row r="19" spans="2:12" s="1" customFormat="1" ht="6.95" customHeight="1" x14ac:dyDescent="0.2">
      <c r="B19" s="32"/>
      <c r="L19" s="32"/>
    </row>
    <row r="20" spans="2:12" s="1" customFormat="1" ht="12" customHeight="1" x14ac:dyDescent="0.2">
      <c r="B20" s="32"/>
      <c r="D20" s="27" t="s">
        <v>30</v>
      </c>
      <c r="I20" s="27" t="s">
        <v>25</v>
      </c>
      <c r="J20" s="25" t="s">
        <v>31</v>
      </c>
      <c r="L20" s="32"/>
    </row>
    <row r="21" spans="2:12" s="1" customFormat="1" ht="18" customHeight="1" x14ac:dyDescent="0.2">
      <c r="B21" s="32"/>
      <c r="E21" s="25" t="s">
        <v>32</v>
      </c>
      <c r="I21" s="27" t="s">
        <v>27</v>
      </c>
      <c r="J21" s="25" t="s">
        <v>33</v>
      </c>
      <c r="L21" s="32"/>
    </row>
    <row r="22" spans="2:12" s="1" customFormat="1" ht="6.95" customHeight="1" x14ac:dyDescent="0.2">
      <c r="B22" s="32"/>
      <c r="L22" s="32"/>
    </row>
    <row r="23" spans="2:12" s="1" customFormat="1" ht="12" customHeight="1" x14ac:dyDescent="0.2">
      <c r="B23" s="32"/>
      <c r="D23" s="27" t="s">
        <v>35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customHeight="1" x14ac:dyDescent="0.2">
      <c r="B24" s="32"/>
      <c r="E24" s="25" t="str">
        <f>IF('Rekapitulace stavby'!E20="","",'Rekapitulace stavby'!E20)</f>
        <v xml:space="preserve"> </v>
      </c>
      <c r="I24" s="27" t="s">
        <v>27</v>
      </c>
      <c r="J24" s="25" t="str">
        <f>IF('Rekapitulace stavby'!AN20="","",'Rekapitulace stavby'!AN20)</f>
        <v/>
      </c>
      <c r="L24" s="32"/>
    </row>
    <row r="25" spans="2:12" s="1" customFormat="1" ht="6.95" customHeight="1" x14ac:dyDescent="0.2">
      <c r="B25" s="32"/>
      <c r="L25" s="32"/>
    </row>
    <row r="26" spans="2:12" s="1" customFormat="1" ht="12" customHeight="1" x14ac:dyDescent="0.2">
      <c r="B26" s="32"/>
      <c r="D26" s="27" t="s">
        <v>37</v>
      </c>
      <c r="L26" s="32"/>
    </row>
    <row r="27" spans="2:12" s="7" customFormat="1" ht="16.5" customHeight="1" x14ac:dyDescent="0.2">
      <c r="B27" s="89"/>
      <c r="E27" s="205" t="s">
        <v>1</v>
      </c>
      <c r="F27" s="205"/>
      <c r="G27" s="205"/>
      <c r="H27" s="205"/>
      <c r="L27" s="89"/>
    </row>
    <row r="28" spans="2:12" s="1" customFormat="1" ht="6.95" customHeight="1" x14ac:dyDescent="0.2">
      <c r="B28" s="32"/>
      <c r="L28" s="32"/>
    </row>
    <row r="29" spans="2:12" s="1" customFormat="1" ht="6.95" customHeight="1" x14ac:dyDescent="0.2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 x14ac:dyDescent="0.2">
      <c r="B30" s="32"/>
      <c r="D30" s="90" t="s">
        <v>38</v>
      </c>
      <c r="J30" s="66">
        <f>ROUND(J121, 2)</f>
        <v>0</v>
      </c>
      <c r="L30" s="32"/>
    </row>
    <row r="31" spans="2:12" s="1" customFormat="1" ht="6.95" customHeight="1" x14ac:dyDescent="0.2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 x14ac:dyDescent="0.2">
      <c r="B32" s="32"/>
      <c r="F32" s="35" t="s">
        <v>40</v>
      </c>
      <c r="I32" s="35" t="s">
        <v>39</v>
      </c>
      <c r="J32" s="35" t="s">
        <v>41</v>
      </c>
      <c r="L32" s="32"/>
    </row>
    <row r="33" spans="2:12" s="1" customFormat="1" ht="14.45" customHeight="1" x14ac:dyDescent="0.2">
      <c r="B33" s="32"/>
      <c r="D33" s="55" t="s">
        <v>42</v>
      </c>
      <c r="E33" s="27" t="s">
        <v>43</v>
      </c>
      <c r="F33" s="91">
        <f>ROUND((SUM(BE121:BE141)),  2)</f>
        <v>0</v>
      </c>
      <c r="I33" s="92">
        <v>0.21</v>
      </c>
      <c r="J33" s="91">
        <f>ROUND(((SUM(BE121:BE141))*I33),  2)</f>
        <v>0</v>
      </c>
      <c r="L33" s="32"/>
    </row>
    <row r="34" spans="2:12" s="1" customFormat="1" ht="14.45" customHeight="1" x14ac:dyDescent="0.2">
      <c r="B34" s="32"/>
      <c r="E34" s="27" t="s">
        <v>44</v>
      </c>
      <c r="F34" s="91">
        <f>ROUND((SUM(BF121:BF141)),  2)</f>
        <v>0</v>
      </c>
      <c r="I34" s="92">
        <v>0.12</v>
      </c>
      <c r="J34" s="91">
        <f>ROUND(((SUM(BF121:BF141))*I34),  2)</f>
        <v>0</v>
      </c>
      <c r="L34" s="32"/>
    </row>
    <row r="35" spans="2:12" s="1" customFormat="1" ht="14.45" hidden="1" customHeight="1" x14ac:dyDescent="0.2">
      <c r="B35" s="32"/>
      <c r="E35" s="27" t="s">
        <v>45</v>
      </c>
      <c r="F35" s="91">
        <f>ROUND((SUM(BG121:BG141)),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 x14ac:dyDescent="0.2">
      <c r="B36" s="32"/>
      <c r="E36" s="27" t="s">
        <v>46</v>
      </c>
      <c r="F36" s="91">
        <f>ROUND((SUM(BH121:BH141)),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 x14ac:dyDescent="0.2">
      <c r="B37" s="32"/>
      <c r="E37" s="27" t="s">
        <v>47</v>
      </c>
      <c r="F37" s="91">
        <f>ROUND((SUM(BI121:BI141)),  2)</f>
        <v>0</v>
      </c>
      <c r="I37" s="92">
        <v>0</v>
      </c>
      <c r="J37" s="91">
        <f>0</f>
        <v>0</v>
      </c>
      <c r="L37" s="32"/>
    </row>
    <row r="38" spans="2:12" s="1" customFormat="1" ht="6.95" customHeight="1" x14ac:dyDescent="0.2">
      <c r="B38" s="32"/>
      <c r="L38" s="32"/>
    </row>
    <row r="39" spans="2:12" s="1" customFormat="1" ht="25.35" customHeight="1" x14ac:dyDescent="0.2">
      <c r="B39" s="32"/>
      <c r="C39" s="93"/>
      <c r="D39" s="94" t="s">
        <v>48</v>
      </c>
      <c r="E39" s="57"/>
      <c r="F39" s="57"/>
      <c r="G39" s="95" t="s">
        <v>49</v>
      </c>
      <c r="H39" s="96" t="s">
        <v>50</v>
      </c>
      <c r="I39" s="57"/>
      <c r="J39" s="97">
        <f>SUM(J30:J37)</f>
        <v>0</v>
      </c>
      <c r="K39" s="98"/>
      <c r="L39" s="32"/>
    </row>
    <row r="40" spans="2:12" s="1" customFormat="1" ht="14.45" customHeight="1" x14ac:dyDescent="0.2">
      <c r="B40" s="32"/>
      <c r="L40" s="32"/>
    </row>
    <row r="41" spans="2:12" ht="14.45" customHeight="1" x14ac:dyDescent="0.2">
      <c r="B41" s="20"/>
      <c r="L41" s="20"/>
    </row>
    <row r="42" spans="2:12" ht="14.45" customHeight="1" x14ac:dyDescent="0.2">
      <c r="B42" s="20"/>
      <c r="L42" s="20"/>
    </row>
    <row r="43" spans="2:12" ht="14.45" customHeight="1" x14ac:dyDescent="0.2">
      <c r="B43" s="20"/>
      <c r="L43" s="20"/>
    </row>
    <row r="44" spans="2:12" ht="14.45" customHeight="1" x14ac:dyDescent="0.2">
      <c r="B44" s="20"/>
      <c r="L44" s="20"/>
    </row>
    <row r="45" spans="2:12" ht="14.45" customHeight="1" x14ac:dyDescent="0.2">
      <c r="B45" s="20"/>
      <c r="L45" s="20"/>
    </row>
    <row r="46" spans="2:12" ht="14.45" customHeight="1" x14ac:dyDescent="0.2">
      <c r="B46" s="20"/>
      <c r="L46" s="20"/>
    </row>
    <row r="47" spans="2:12" ht="14.45" customHeight="1" x14ac:dyDescent="0.2">
      <c r="B47" s="20"/>
      <c r="L47" s="20"/>
    </row>
    <row r="48" spans="2:12" ht="14.45" customHeight="1" x14ac:dyDescent="0.2">
      <c r="B48" s="20"/>
      <c r="L48" s="20"/>
    </row>
    <row r="49" spans="2:12" ht="14.45" customHeight="1" x14ac:dyDescent="0.2">
      <c r="B49" s="20"/>
      <c r="L49" s="20"/>
    </row>
    <row r="50" spans="2:12" s="1" customFormat="1" ht="14.45" customHeight="1" x14ac:dyDescent="0.2">
      <c r="B50" s="32"/>
      <c r="D50" s="41" t="s">
        <v>51</v>
      </c>
      <c r="E50" s="42"/>
      <c r="F50" s="42"/>
      <c r="G50" s="41" t="s">
        <v>52</v>
      </c>
      <c r="H50" s="42"/>
      <c r="I50" s="42"/>
      <c r="J50" s="42"/>
      <c r="K50" s="42"/>
      <c r="L50" s="32"/>
    </row>
    <row r="51" spans="2:12" ht="11.25" x14ac:dyDescent="0.2">
      <c r="B51" s="20"/>
      <c r="L51" s="20"/>
    </row>
    <row r="52" spans="2:12" ht="11.25" x14ac:dyDescent="0.2">
      <c r="B52" s="20"/>
      <c r="L52" s="20"/>
    </row>
    <row r="53" spans="2:12" ht="11.25" x14ac:dyDescent="0.2">
      <c r="B53" s="20"/>
      <c r="L53" s="20"/>
    </row>
    <row r="54" spans="2:12" ht="11.25" x14ac:dyDescent="0.2">
      <c r="B54" s="20"/>
      <c r="L54" s="20"/>
    </row>
    <row r="55" spans="2:12" ht="11.25" x14ac:dyDescent="0.2">
      <c r="B55" s="20"/>
      <c r="L55" s="20"/>
    </row>
    <row r="56" spans="2:12" ht="11.25" x14ac:dyDescent="0.2">
      <c r="B56" s="20"/>
      <c r="L56" s="20"/>
    </row>
    <row r="57" spans="2:12" ht="11.25" x14ac:dyDescent="0.2">
      <c r="B57" s="20"/>
      <c r="L57" s="20"/>
    </row>
    <row r="58" spans="2:12" ht="11.25" x14ac:dyDescent="0.2">
      <c r="B58" s="20"/>
      <c r="L58" s="20"/>
    </row>
    <row r="59" spans="2:12" ht="11.25" x14ac:dyDescent="0.2">
      <c r="B59" s="20"/>
      <c r="L59" s="20"/>
    </row>
    <row r="60" spans="2:12" ht="11.25" x14ac:dyDescent="0.2">
      <c r="B60" s="20"/>
      <c r="L60" s="20"/>
    </row>
    <row r="61" spans="2:12" s="1" customFormat="1" ht="12.75" x14ac:dyDescent="0.2">
      <c r="B61" s="32"/>
      <c r="D61" s="43" t="s">
        <v>53</v>
      </c>
      <c r="E61" s="34"/>
      <c r="F61" s="99" t="s">
        <v>54</v>
      </c>
      <c r="G61" s="43" t="s">
        <v>53</v>
      </c>
      <c r="H61" s="34"/>
      <c r="I61" s="34"/>
      <c r="J61" s="100" t="s">
        <v>54</v>
      </c>
      <c r="K61" s="34"/>
      <c r="L61" s="32"/>
    </row>
    <row r="62" spans="2:12" ht="11.25" x14ac:dyDescent="0.2">
      <c r="B62" s="20"/>
      <c r="L62" s="20"/>
    </row>
    <row r="63" spans="2:12" ht="11.25" x14ac:dyDescent="0.2">
      <c r="B63" s="20"/>
      <c r="L63" s="20"/>
    </row>
    <row r="64" spans="2:12" ht="11.25" x14ac:dyDescent="0.2">
      <c r="B64" s="20"/>
      <c r="L64" s="20"/>
    </row>
    <row r="65" spans="2:12" s="1" customFormat="1" ht="12.75" x14ac:dyDescent="0.2">
      <c r="B65" s="32"/>
      <c r="D65" s="41" t="s">
        <v>55</v>
      </c>
      <c r="E65" s="42"/>
      <c r="F65" s="42"/>
      <c r="G65" s="41" t="s">
        <v>56</v>
      </c>
      <c r="H65" s="42"/>
      <c r="I65" s="42"/>
      <c r="J65" s="42"/>
      <c r="K65" s="42"/>
      <c r="L65" s="32"/>
    </row>
    <row r="66" spans="2:12" ht="11.25" x14ac:dyDescent="0.2">
      <c r="B66" s="20"/>
      <c r="L66" s="20"/>
    </row>
    <row r="67" spans="2:12" ht="11.25" x14ac:dyDescent="0.2">
      <c r="B67" s="20"/>
      <c r="L67" s="20"/>
    </row>
    <row r="68" spans="2:12" ht="11.25" x14ac:dyDescent="0.2">
      <c r="B68" s="20"/>
      <c r="L68" s="20"/>
    </row>
    <row r="69" spans="2:12" ht="11.25" x14ac:dyDescent="0.2">
      <c r="B69" s="20"/>
      <c r="L69" s="20"/>
    </row>
    <row r="70" spans="2:12" ht="11.25" x14ac:dyDescent="0.2">
      <c r="B70" s="20"/>
      <c r="L70" s="20"/>
    </row>
    <row r="71" spans="2:12" ht="11.25" x14ac:dyDescent="0.2">
      <c r="B71" s="20"/>
      <c r="L71" s="20"/>
    </row>
    <row r="72" spans="2:12" ht="11.25" x14ac:dyDescent="0.2">
      <c r="B72" s="20"/>
      <c r="L72" s="20"/>
    </row>
    <row r="73" spans="2:12" ht="11.25" x14ac:dyDescent="0.2">
      <c r="B73" s="20"/>
      <c r="L73" s="20"/>
    </row>
    <row r="74" spans="2:12" ht="11.25" x14ac:dyDescent="0.2">
      <c r="B74" s="20"/>
      <c r="L74" s="20"/>
    </row>
    <row r="75" spans="2:12" ht="11.25" x14ac:dyDescent="0.2">
      <c r="B75" s="20"/>
      <c r="L75" s="20"/>
    </row>
    <row r="76" spans="2:12" s="1" customFormat="1" ht="12.75" x14ac:dyDescent="0.2">
      <c r="B76" s="32"/>
      <c r="D76" s="43" t="s">
        <v>53</v>
      </c>
      <c r="E76" s="34"/>
      <c r="F76" s="99" t="s">
        <v>54</v>
      </c>
      <c r="G76" s="43" t="s">
        <v>53</v>
      </c>
      <c r="H76" s="34"/>
      <c r="I76" s="34"/>
      <c r="J76" s="100" t="s">
        <v>54</v>
      </c>
      <c r="K76" s="34"/>
      <c r="L76" s="32"/>
    </row>
    <row r="77" spans="2:12" s="1" customFormat="1" ht="14.45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 x14ac:dyDescent="0.2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 x14ac:dyDescent="0.2">
      <c r="B82" s="32"/>
      <c r="C82" s="21" t="s">
        <v>98</v>
      </c>
      <c r="L82" s="32"/>
    </row>
    <row r="83" spans="2:47" s="1" customFormat="1" ht="6.95" customHeight="1" x14ac:dyDescent="0.2">
      <c r="B83" s="32"/>
      <c r="L83" s="32"/>
    </row>
    <row r="84" spans="2:47" s="1" customFormat="1" ht="12" customHeight="1" x14ac:dyDescent="0.2">
      <c r="B84" s="32"/>
      <c r="C84" s="27" t="s">
        <v>16</v>
      </c>
      <c r="L84" s="32"/>
    </row>
    <row r="85" spans="2:47" s="1" customFormat="1" ht="16.5" customHeight="1" x14ac:dyDescent="0.2">
      <c r="B85" s="32"/>
      <c r="E85" s="235" t="str">
        <f>E7</f>
        <v>Objekt N1 - SO 02 - Přístavba výtahu dle požadavků HZS</v>
      </c>
      <c r="F85" s="236"/>
      <c r="G85" s="236"/>
      <c r="H85" s="236"/>
      <c r="L85" s="32"/>
    </row>
    <row r="86" spans="2:47" s="1" customFormat="1" ht="12" customHeight="1" x14ac:dyDescent="0.2">
      <c r="B86" s="32"/>
      <c r="C86" s="27" t="s">
        <v>96</v>
      </c>
      <c r="L86" s="32"/>
    </row>
    <row r="87" spans="2:47" s="1" customFormat="1" ht="16.5" customHeight="1" x14ac:dyDescent="0.2">
      <c r="B87" s="32"/>
      <c r="E87" s="216" t="str">
        <f>E9</f>
        <v>2401403A - VRN</v>
      </c>
      <c r="F87" s="237"/>
      <c r="G87" s="237"/>
      <c r="H87" s="237"/>
      <c r="L87" s="32"/>
    </row>
    <row r="88" spans="2:47" s="1" customFormat="1" ht="6.95" customHeight="1" x14ac:dyDescent="0.2">
      <c r="B88" s="32"/>
      <c r="L88" s="32"/>
    </row>
    <row r="89" spans="2:47" s="1" customFormat="1" ht="12" customHeight="1" x14ac:dyDescent="0.2">
      <c r="B89" s="32"/>
      <c r="C89" s="27" t="s">
        <v>20</v>
      </c>
      <c r="F89" s="25" t="str">
        <f>F12</f>
        <v>Olomouc-Neředín, tř.Míru 644/12</v>
      </c>
      <c r="I89" s="27" t="s">
        <v>22</v>
      </c>
      <c r="J89" s="52" t="str">
        <f>IF(J12="","",J12)</f>
        <v>23. 5. 2024</v>
      </c>
      <c r="L89" s="32"/>
    </row>
    <row r="90" spans="2:47" s="1" customFormat="1" ht="6.95" customHeight="1" x14ac:dyDescent="0.2">
      <c r="B90" s="32"/>
      <c r="L90" s="32"/>
    </row>
    <row r="91" spans="2:47" s="1" customFormat="1" ht="15.2" customHeight="1" x14ac:dyDescent="0.2">
      <c r="B91" s="32"/>
      <c r="C91" s="27" t="s">
        <v>24</v>
      </c>
      <c r="F91" s="25" t="str">
        <f>E15</f>
        <v>UP Olomouc, Správa kolejí a menz, Šmeralova 1122/</v>
      </c>
      <c r="I91" s="27" t="s">
        <v>30</v>
      </c>
      <c r="J91" s="30" t="str">
        <f>E21</f>
        <v>SPZ Design, s.r.o.</v>
      </c>
      <c r="L91" s="32"/>
    </row>
    <row r="92" spans="2:47" s="1" customFormat="1" ht="15.2" customHeight="1" x14ac:dyDescent="0.2">
      <c r="B92" s="32"/>
      <c r="C92" s="27" t="s">
        <v>28</v>
      </c>
      <c r="F92" s="25" t="str">
        <f>IF(E18="","",E18)</f>
        <v>Vyplň údaj</v>
      </c>
      <c r="I92" s="27" t="s">
        <v>35</v>
      </c>
      <c r="J92" s="30" t="str">
        <f>E24</f>
        <v xml:space="preserve"> </v>
      </c>
      <c r="L92" s="32"/>
    </row>
    <row r="93" spans="2:47" s="1" customFormat="1" ht="10.35" customHeight="1" x14ac:dyDescent="0.2">
      <c r="B93" s="32"/>
      <c r="L93" s="32"/>
    </row>
    <row r="94" spans="2:47" s="1" customFormat="1" ht="29.25" customHeight="1" x14ac:dyDescent="0.2">
      <c r="B94" s="32"/>
      <c r="C94" s="101" t="s">
        <v>99</v>
      </c>
      <c r="D94" s="93"/>
      <c r="E94" s="93"/>
      <c r="F94" s="93"/>
      <c r="G94" s="93"/>
      <c r="H94" s="93"/>
      <c r="I94" s="93"/>
      <c r="J94" s="102" t="s">
        <v>100</v>
      </c>
      <c r="K94" s="93"/>
      <c r="L94" s="32"/>
    </row>
    <row r="95" spans="2:47" s="1" customFormat="1" ht="10.35" customHeight="1" x14ac:dyDescent="0.2">
      <c r="B95" s="32"/>
      <c r="L95" s="32"/>
    </row>
    <row r="96" spans="2:47" s="1" customFormat="1" ht="22.9" customHeight="1" x14ac:dyDescent="0.2">
      <c r="B96" s="32"/>
      <c r="C96" s="103" t="s">
        <v>101</v>
      </c>
      <c r="J96" s="66">
        <f>J121</f>
        <v>0</v>
      </c>
      <c r="L96" s="32"/>
      <c r="AU96" s="17" t="s">
        <v>102</v>
      </c>
    </row>
    <row r="97" spans="2:12" s="8" customFormat="1" ht="24.95" customHeight="1" x14ac:dyDescent="0.2">
      <c r="B97" s="104"/>
      <c r="D97" s="105" t="s">
        <v>1717</v>
      </c>
      <c r="E97" s="106"/>
      <c r="F97" s="106"/>
      <c r="G97" s="106"/>
      <c r="H97" s="106"/>
      <c r="I97" s="106"/>
      <c r="J97" s="107">
        <f>J122</f>
        <v>0</v>
      </c>
      <c r="L97" s="104"/>
    </row>
    <row r="98" spans="2:12" s="9" customFormat="1" ht="19.899999999999999" customHeight="1" x14ac:dyDescent="0.2">
      <c r="B98" s="108"/>
      <c r="D98" s="109" t="s">
        <v>1718</v>
      </c>
      <c r="E98" s="110"/>
      <c r="F98" s="110"/>
      <c r="G98" s="110"/>
      <c r="H98" s="110"/>
      <c r="I98" s="110"/>
      <c r="J98" s="111">
        <f>J123</f>
        <v>0</v>
      </c>
      <c r="L98" s="108"/>
    </row>
    <row r="99" spans="2:12" s="9" customFormat="1" ht="19.899999999999999" customHeight="1" x14ac:dyDescent="0.2">
      <c r="B99" s="108"/>
      <c r="D99" s="109" t="s">
        <v>1719</v>
      </c>
      <c r="E99" s="110"/>
      <c r="F99" s="110"/>
      <c r="G99" s="110"/>
      <c r="H99" s="110"/>
      <c r="I99" s="110"/>
      <c r="J99" s="111">
        <f>J125</f>
        <v>0</v>
      </c>
      <c r="L99" s="108"/>
    </row>
    <row r="100" spans="2:12" s="9" customFormat="1" ht="19.899999999999999" customHeight="1" x14ac:dyDescent="0.2">
      <c r="B100" s="108"/>
      <c r="D100" s="109" t="s">
        <v>1720</v>
      </c>
      <c r="E100" s="110"/>
      <c r="F100" s="110"/>
      <c r="G100" s="110"/>
      <c r="H100" s="110"/>
      <c r="I100" s="110"/>
      <c r="J100" s="111">
        <f>J137</f>
        <v>0</v>
      </c>
      <c r="L100" s="108"/>
    </row>
    <row r="101" spans="2:12" s="9" customFormat="1" ht="19.899999999999999" customHeight="1" x14ac:dyDescent="0.2">
      <c r="B101" s="108"/>
      <c r="D101" s="109" t="s">
        <v>1721</v>
      </c>
      <c r="E101" s="110"/>
      <c r="F101" s="110"/>
      <c r="G101" s="110"/>
      <c r="H101" s="110"/>
      <c r="I101" s="110"/>
      <c r="J101" s="111">
        <f>J139</f>
        <v>0</v>
      </c>
      <c r="L101" s="108"/>
    </row>
    <row r="102" spans="2:12" s="1" customFormat="1" ht="21.75" customHeight="1" x14ac:dyDescent="0.2">
      <c r="B102" s="32"/>
      <c r="L102" s="32"/>
    </row>
    <row r="103" spans="2:12" s="1" customFormat="1" ht="6.95" customHeight="1" x14ac:dyDescent="0.2">
      <c r="B103" s="44"/>
      <c r="C103" s="45"/>
      <c r="D103" s="45"/>
      <c r="E103" s="45"/>
      <c r="F103" s="45"/>
      <c r="G103" s="45"/>
      <c r="H103" s="45"/>
      <c r="I103" s="45"/>
      <c r="J103" s="45"/>
      <c r="K103" s="45"/>
      <c r="L103" s="32"/>
    </row>
    <row r="107" spans="2:12" s="1" customFormat="1" ht="6.95" customHeight="1" x14ac:dyDescent="0.2">
      <c r="B107" s="46"/>
      <c r="C107" s="47"/>
      <c r="D107" s="47"/>
      <c r="E107" s="47"/>
      <c r="F107" s="47"/>
      <c r="G107" s="47"/>
      <c r="H107" s="47"/>
      <c r="I107" s="47"/>
      <c r="J107" s="47"/>
      <c r="K107" s="47"/>
      <c r="L107" s="32"/>
    </row>
    <row r="108" spans="2:12" s="1" customFormat="1" ht="24.95" customHeight="1" x14ac:dyDescent="0.2">
      <c r="B108" s="32"/>
      <c r="C108" s="21" t="s">
        <v>132</v>
      </c>
      <c r="L108" s="32"/>
    </row>
    <row r="109" spans="2:12" s="1" customFormat="1" ht="6.95" customHeight="1" x14ac:dyDescent="0.2">
      <c r="B109" s="32"/>
      <c r="L109" s="32"/>
    </row>
    <row r="110" spans="2:12" s="1" customFormat="1" ht="12" customHeight="1" x14ac:dyDescent="0.2">
      <c r="B110" s="32"/>
      <c r="C110" s="27" t="s">
        <v>16</v>
      </c>
      <c r="L110" s="32"/>
    </row>
    <row r="111" spans="2:12" s="1" customFormat="1" ht="16.5" customHeight="1" x14ac:dyDescent="0.2">
      <c r="B111" s="32"/>
      <c r="E111" s="235" t="str">
        <f>E7</f>
        <v>Objekt N1 - SO 02 - Přístavba výtahu dle požadavků HZS</v>
      </c>
      <c r="F111" s="236"/>
      <c r="G111" s="236"/>
      <c r="H111" s="236"/>
      <c r="L111" s="32"/>
    </row>
    <row r="112" spans="2:12" s="1" customFormat="1" ht="12" customHeight="1" x14ac:dyDescent="0.2">
      <c r="B112" s="32"/>
      <c r="C112" s="27" t="s">
        <v>96</v>
      </c>
      <c r="L112" s="32"/>
    </row>
    <row r="113" spans="2:65" s="1" customFormat="1" ht="16.5" customHeight="1" x14ac:dyDescent="0.2">
      <c r="B113" s="32"/>
      <c r="E113" s="216" t="str">
        <f>E9</f>
        <v>2401403A - VRN</v>
      </c>
      <c r="F113" s="237"/>
      <c r="G113" s="237"/>
      <c r="H113" s="237"/>
      <c r="L113" s="32"/>
    </row>
    <row r="114" spans="2:65" s="1" customFormat="1" ht="6.95" customHeight="1" x14ac:dyDescent="0.2">
      <c r="B114" s="32"/>
      <c r="L114" s="32"/>
    </row>
    <row r="115" spans="2:65" s="1" customFormat="1" ht="12" customHeight="1" x14ac:dyDescent="0.2">
      <c r="B115" s="32"/>
      <c r="C115" s="27" t="s">
        <v>20</v>
      </c>
      <c r="F115" s="25" t="str">
        <f>F12</f>
        <v>Olomouc-Neředín, tř.Míru 644/12</v>
      </c>
      <c r="I115" s="27" t="s">
        <v>22</v>
      </c>
      <c r="J115" s="52" t="str">
        <f>IF(J12="","",J12)</f>
        <v>23. 5. 2024</v>
      </c>
      <c r="L115" s="32"/>
    </row>
    <row r="116" spans="2:65" s="1" customFormat="1" ht="6.95" customHeight="1" x14ac:dyDescent="0.2">
      <c r="B116" s="32"/>
      <c r="L116" s="32"/>
    </row>
    <row r="117" spans="2:65" s="1" customFormat="1" ht="15.2" customHeight="1" x14ac:dyDescent="0.2">
      <c r="B117" s="32"/>
      <c r="C117" s="27" t="s">
        <v>24</v>
      </c>
      <c r="F117" s="25" t="str">
        <f>E15</f>
        <v>UP Olomouc, Správa kolejí a menz, Šmeralova 1122/</v>
      </c>
      <c r="I117" s="27" t="s">
        <v>30</v>
      </c>
      <c r="J117" s="30" t="str">
        <f>E21</f>
        <v>SPZ Design, s.r.o.</v>
      </c>
      <c r="L117" s="32"/>
    </row>
    <row r="118" spans="2:65" s="1" customFormat="1" ht="15.2" customHeight="1" x14ac:dyDescent="0.2">
      <c r="B118" s="32"/>
      <c r="C118" s="27" t="s">
        <v>28</v>
      </c>
      <c r="F118" s="25" t="str">
        <f>IF(E18="","",E18)</f>
        <v>Vyplň údaj</v>
      </c>
      <c r="I118" s="27" t="s">
        <v>35</v>
      </c>
      <c r="J118" s="30" t="str">
        <f>E24</f>
        <v xml:space="preserve"> </v>
      </c>
      <c r="L118" s="32"/>
    </row>
    <row r="119" spans="2:65" s="1" customFormat="1" ht="10.35" customHeight="1" x14ac:dyDescent="0.2">
      <c r="B119" s="32"/>
      <c r="L119" s="32"/>
    </row>
    <row r="120" spans="2:65" s="10" customFormat="1" ht="29.25" customHeight="1" x14ac:dyDescent="0.2">
      <c r="B120" s="112"/>
      <c r="C120" s="113" t="s">
        <v>133</v>
      </c>
      <c r="D120" s="114" t="s">
        <v>63</v>
      </c>
      <c r="E120" s="114" t="s">
        <v>59</v>
      </c>
      <c r="F120" s="114" t="s">
        <v>60</v>
      </c>
      <c r="G120" s="114" t="s">
        <v>134</v>
      </c>
      <c r="H120" s="114" t="s">
        <v>135</v>
      </c>
      <c r="I120" s="114" t="s">
        <v>136</v>
      </c>
      <c r="J120" s="115" t="s">
        <v>100</v>
      </c>
      <c r="K120" s="116" t="s">
        <v>137</v>
      </c>
      <c r="L120" s="112"/>
      <c r="M120" s="59" t="s">
        <v>1</v>
      </c>
      <c r="N120" s="60" t="s">
        <v>42</v>
      </c>
      <c r="O120" s="60" t="s">
        <v>138</v>
      </c>
      <c r="P120" s="60" t="s">
        <v>139</v>
      </c>
      <c r="Q120" s="60" t="s">
        <v>140</v>
      </c>
      <c r="R120" s="60" t="s">
        <v>141</v>
      </c>
      <c r="S120" s="60" t="s">
        <v>142</v>
      </c>
      <c r="T120" s="61" t="s">
        <v>143</v>
      </c>
    </row>
    <row r="121" spans="2:65" s="1" customFormat="1" ht="22.9" customHeight="1" x14ac:dyDescent="0.25">
      <c r="B121" s="32"/>
      <c r="C121" s="64" t="s">
        <v>144</v>
      </c>
      <c r="J121" s="117">
        <f>BK121</f>
        <v>0</v>
      </c>
      <c r="L121" s="32"/>
      <c r="M121" s="62"/>
      <c r="N121" s="53"/>
      <c r="O121" s="53"/>
      <c r="P121" s="118">
        <f>P122</f>
        <v>0</v>
      </c>
      <c r="Q121" s="53"/>
      <c r="R121" s="118">
        <f>R122</f>
        <v>0</v>
      </c>
      <c r="S121" s="53"/>
      <c r="T121" s="119">
        <f>T122</f>
        <v>0</v>
      </c>
      <c r="AT121" s="17" t="s">
        <v>77</v>
      </c>
      <c r="AU121" s="17" t="s">
        <v>102</v>
      </c>
      <c r="BK121" s="120">
        <f>BK122</f>
        <v>0</v>
      </c>
    </row>
    <row r="122" spans="2:65" s="11" customFormat="1" ht="25.9" customHeight="1" x14ac:dyDescent="0.2">
      <c r="B122" s="121"/>
      <c r="D122" s="122" t="s">
        <v>77</v>
      </c>
      <c r="E122" s="123" t="s">
        <v>93</v>
      </c>
      <c r="F122" s="123" t="s">
        <v>1722</v>
      </c>
      <c r="I122" s="124"/>
      <c r="J122" s="125">
        <f>BK122</f>
        <v>0</v>
      </c>
      <c r="L122" s="121"/>
      <c r="M122" s="126"/>
      <c r="P122" s="127">
        <f>P123+P125+P137+P139</f>
        <v>0</v>
      </c>
      <c r="R122" s="127">
        <f>R123+R125+R137+R139</f>
        <v>0</v>
      </c>
      <c r="T122" s="128">
        <f>T123+T125+T137+T139</f>
        <v>0</v>
      </c>
      <c r="AR122" s="122" t="s">
        <v>182</v>
      </c>
      <c r="AT122" s="129" t="s">
        <v>77</v>
      </c>
      <c r="AU122" s="129" t="s">
        <v>78</v>
      </c>
      <c r="AY122" s="122" t="s">
        <v>147</v>
      </c>
      <c r="BK122" s="130">
        <f>BK123+BK125+BK137+BK139</f>
        <v>0</v>
      </c>
    </row>
    <row r="123" spans="2:65" s="11" customFormat="1" ht="22.9" customHeight="1" x14ac:dyDescent="0.2">
      <c r="B123" s="121"/>
      <c r="D123" s="122" t="s">
        <v>77</v>
      </c>
      <c r="E123" s="131" t="s">
        <v>1723</v>
      </c>
      <c r="F123" s="131" t="s">
        <v>1724</v>
      </c>
      <c r="I123" s="124"/>
      <c r="J123" s="132">
        <f>BK123</f>
        <v>0</v>
      </c>
      <c r="L123" s="121"/>
      <c r="M123" s="126"/>
      <c r="P123" s="127">
        <f>P124</f>
        <v>0</v>
      </c>
      <c r="R123" s="127">
        <f>R124</f>
        <v>0</v>
      </c>
      <c r="T123" s="128">
        <f>T124</f>
        <v>0</v>
      </c>
      <c r="AR123" s="122" t="s">
        <v>182</v>
      </c>
      <c r="AT123" s="129" t="s">
        <v>77</v>
      </c>
      <c r="AU123" s="129" t="s">
        <v>86</v>
      </c>
      <c r="AY123" s="122" t="s">
        <v>147</v>
      </c>
      <c r="BK123" s="130">
        <f>BK124</f>
        <v>0</v>
      </c>
    </row>
    <row r="124" spans="2:65" s="1" customFormat="1" ht="21.75" customHeight="1" x14ac:dyDescent="0.2">
      <c r="B124" s="32"/>
      <c r="C124" s="133" t="s">
        <v>86</v>
      </c>
      <c r="D124" s="133" t="s">
        <v>149</v>
      </c>
      <c r="E124" s="134" t="s">
        <v>1725</v>
      </c>
      <c r="F124" s="135" t="s">
        <v>1726</v>
      </c>
      <c r="G124" s="136" t="s">
        <v>1628</v>
      </c>
      <c r="H124" s="137">
        <v>1</v>
      </c>
      <c r="I124" s="138"/>
      <c r="J124" s="139">
        <f>ROUND(I124*H124,2)</f>
        <v>0</v>
      </c>
      <c r="K124" s="140"/>
      <c r="L124" s="32"/>
      <c r="M124" s="141" t="s">
        <v>1</v>
      </c>
      <c r="N124" s="142" t="s">
        <v>43</v>
      </c>
      <c r="P124" s="143">
        <f>O124*H124</f>
        <v>0</v>
      </c>
      <c r="Q124" s="143">
        <v>0</v>
      </c>
      <c r="R124" s="143">
        <f>Q124*H124</f>
        <v>0</v>
      </c>
      <c r="S124" s="143">
        <v>0</v>
      </c>
      <c r="T124" s="144">
        <f>S124*H124</f>
        <v>0</v>
      </c>
      <c r="AR124" s="145" t="s">
        <v>1727</v>
      </c>
      <c r="AT124" s="145" t="s">
        <v>149</v>
      </c>
      <c r="AU124" s="145" t="s">
        <v>88</v>
      </c>
      <c r="AY124" s="17" t="s">
        <v>147</v>
      </c>
      <c r="BE124" s="146">
        <f>IF(N124="základní",J124,0)</f>
        <v>0</v>
      </c>
      <c r="BF124" s="146">
        <f>IF(N124="snížená",J124,0)</f>
        <v>0</v>
      </c>
      <c r="BG124" s="146">
        <f>IF(N124="zákl. přenesená",J124,0)</f>
        <v>0</v>
      </c>
      <c r="BH124" s="146">
        <f>IF(N124="sníž. přenesená",J124,0)</f>
        <v>0</v>
      </c>
      <c r="BI124" s="146">
        <f>IF(N124="nulová",J124,0)</f>
        <v>0</v>
      </c>
      <c r="BJ124" s="17" t="s">
        <v>86</v>
      </c>
      <c r="BK124" s="146">
        <f>ROUND(I124*H124,2)</f>
        <v>0</v>
      </c>
      <c r="BL124" s="17" t="s">
        <v>1727</v>
      </c>
      <c r="BM124" s="145" t="s">
        <v>1728</v>
      </c>
    </row>
    <row r="125" spans="2:65" s="11" customFormat="1" ht="22.9" customHeight="1" x14ac:dyDescent="0.2">
      <c r="B125" s="121"/>
      <c r="D125" s="122" t="s">
        <v>77</v>
      </c>
      <c r="E125" s="131" t="s">
        <v>1729</v>
      </c>
      <c r="F125" s="131" t="s">
        <v>1730</v>
      </c>
      <c r="I125" s="124"/>
      <c r="J125" s="132">
        <f>BK125</f>
        <v>0</v>
      </c>
      <c r="L125" s="121"/>
      <c r="M125" s="126"/>
      <c r="P125" s="127">
        <f>SUM(P126:P136)</f>
        <v>0</v>
      </c>
      <c r="R125" s="127">
        <f>SUM(R126:R136)</f>
        <v>0</v>
      </c>
      <c r="T125" s="128">
        <f>SUM(T126:T136)</f>
        <v>0</v>
      </c>
      <c r="AR125" s="122" t="s">
        <v>182</v>
      </c>
      <c r="AT125" s="129" t="s">
        <v>77</v>
      </c>
      <c r="AU125" s="129" t="s">
        <v>86</v>
      </c>
      <c r="AY125" s="122" t="s">
        <v>147</v>
      </c>
      <c r="BK125" s="130">
        <f>SUM(BK126:BK136)</f>
        <v>0</v>
      </c>
    </row>
    <row r="126" spans="2:65" s="1" customFormat="1" ht="16.5" customHeight="1" x14ac:dyDescent="0.2">
      <c r="B126" s="32"/>
      <c r="C126" s="133" t="s">
        <v>88</v>
      </c>
      <c r="D126" s="133" t="s">
        <v>149</v>
      </c>
      <c r="E126" s="134" t="s">
        <v>1731</v>
      </c>
      <c r="F126" s="135" t="s">
        <v>1730</v>
      </c>
      <c r="G126" s="136" t="s">
        <v>1628</v>
      </c>
      <c r="H126" s="137">
        <v>1</v>
      </c>
      <c r="I126" s="138"/>
      <c r="J126" s="139">
        <f t="shared" ref="J126:J132" si="0">ROUND(I126*H126,2)</f>
        <v>0</v>
      </c>
      <c r="K126" s="140"/>
      <c r="L126" s="32"/>
      <c r="M126" s="141" t="s">
        <v>1</v>
      </c>
      <c r="N126" s="142" t="s">
        <v>43</v>
      </c>
      <c r="P126" s="143">
        <f t="shared" ref="P126:P132" si="1">O126*H126</f>
        <v>0</v>
      </c>
      <c r="Q126" s="143">
        <v>0</v>
      </c>
      <c r="R126" s="143">
        <f t="shared" ref="R126:R132" si="2">Q126*H126</f>
        <v>0</v>
      </c>
      <c r="S126" s="143">
        <v>0</v>
      </c>
      <c r="T126" s="144">
        <f t="shared" ref="T126:T132" si="3">S126*H126</f>
        <v>0</v>
      </c>
      <c r="AR126" s="145" t="s">
        <v>1727</v>
      </c>
      <c r="AT126" s="145" t="s">
        <v>149</v>
      </c>
      <c r="AU126" s="145" t="s">
        <v>88</v>
      </c>
      <c r="AY126" s="17" t="s">
        <v>147</v>
      </c>
      <c r="BE126" s="146">
        <f t="shared" ref="BE126:BE132" si="4">IF(N126="základní",J126,0)</f>
        <v>0</v>
      </c>
      <c r="BF126" s="146">
        <f t="shared" ref="BF126:BF132" si="5">IF(N126="snížená",J126,0)</f>
        <v>0</v>
      </c>
      <c r="BG126" s="146">
        <f t="shared" ref="BG126:BG132" si="6">IF(N126="zákl. přenesená",J126,0)</f>
        <v>0</v>
      </c>
      <c r="BH126" s="146">
        <f t="shared" ref="BH126:BH132" si="7">IF(N126="sníž. přenesená",J126,0)</f>
        <v>0</v>
      </c>
      <c r="BI126" s="146">
        <f t="shared" ref="BI126:BI132" si="8">IF(N126="nulová",J126,0)</f>
        <v>0</v>
      </c>
      <c r="BJ126" s="17" t="s">
        <v>86</v>
      </c>
      <c r="BK126" s="146">
        <f t="shared" ref="BK126:BK132" si="9">ROUND(I126*H126,2)</f>
        <v>0</v>
      </c>
      <c r="BL126" s="17" t="s">
        <v>1727</v>
      </c>
      <c r="BM126" s="145" t="s">
        <v>1732</v>
      </c>
    </row>
    <row r="127" spans="2:65" s="1" customFormat="1" ht="24.2" customHeight="1" x14ac:dyDescent="0.2">
      <c r="B127" s="32"/>
      <c r="C127" s="133" t="s">
        <v>167</v>
      </c>
      <c r="D127" s="133" t="s">
        <v>149</v>
      </c>
      <c r="E127" s="134" t="s">
        <v>1733</v>
      </c>
      <c r="F127" s="135" t="s">
        <v>1734</v>
      </c>
      <c r="G127" s="136" t="s">
        <v>1628</v>
      </c>
      <c r="H127" s="137">
        <v>1</v>
      </c>
      <c r="I127" s="138"/>
      <c r="J127" s="139">
        <f t="shared" si="0"/>
        <v>0</v>
      </c>
      <c r="K127" s="140"/>
      <c r="L127" s="32"/>
      <c r="M127" s="141" t="s">
        <v>1</v>
      </c>
      <c r="N127" s="142" t="s">
        <v>43</v>
      </c>
      <c r="P127" s="143">
        <f t="shared" si="1"/>
        <v>0</v>
      </c>
      <c r="Q127" s="143">
        <v>0</v>
      </c>
      <c r="R127" s="143">
        <f t="shared" si="2"/>
        <v>0</v>
      </c>
      <c r="S127" s="143">
        <v>0</v>
      </c>
      <c r="T127" s="144">
        <f t="shared" si="3"/>
        <v>0</v>
      </c>
      <c r="AR127" s="145" t="s">
        <v>1727</v>
      </c>
      <c r="AT127" s="145" t="s">
        <v>149</v>
      </c>
      <c r="AU127" s="145" t="s">
        <v>88</v>
      </c>
      <c r="AY127" s="17" t="s">
        <v>147</v>
      </c>
      <c r="BE127" s="146">
        <f t="shared" si="4"/>
        <v>0</v>
      </c>
      <c r="BF127" s="146">
        <f t="shared" si="5"/>
        <v>0</v>
      </c>
      <c r="BG127" s="146">
        <f t="shared" si="6"/>
        <v>0</v>
      </c>
      <c r="BH127" s="146">
        <f t="shared" si="7"/>
        <v>0</v>
      </c>
      <c r="BI127" s="146">
        <f t="shared" si="8"/>
        <v>0</v>
      </c>
      <c r="BJ127" s="17" t="s">
        <v>86</v>
      </c>
      <c r="BK127" s="146">
        <f t="shared" si="9"/>
        <v>0</v>
      </c>
      <c r="BL127" s="17" t="s">
        <v>1727</v>
      </c>
      <c r="BM127" s="145" t="s">
        <v>1735</v>
      </c>
    </row>
    <row r="128" spans="2:65" s="1" customFormat="1" ht="16.5" customHeight="1" x14ac:dyDescent="0.2">
      <c r="B128" s="32"/>
      <c r="C128" s="133" t="s">
        <v>153</v>
      </c>
      <c r="D128" s="133" t="s">
        <v>149</v>
      </c>
      <c r="E128" s="134" t="s">
        <v>1736</v>
      </c>
      <c r="F128" s="135" t="s">
        <v>1737</v>
      </c>
      <c r="G128" s="136" t="s">
        <v>1628</v>
      </c>
      <c r="H128" s="137">
        <v>1</v>
      </c>
      <c r="I128" s="138"/>
      <c r="J128" s="139">
        <f t="shared" si="0"/>
        <v>0</v>
      </c>
      <c r="K128" s="140"/>
      <c r="L128" s="32"/>
      <c r="M128" s="141" t="s">
        <v>1</v>
      </c>
      <c r="N128" s="142" t="s">
        <v>43</v>
      </c>
      <c r="P128" s="143">
        <f t="shared" si="1"/>
        <v>0</v>
      </c>
      <c r="Q128" s="143">
        <v>0</v>
      </c>
      <c r="R128" s="143">
        <f t="shared" si="2"/>
        <v>0</v>
      </c>
      <c r="S128" s="143">
        <v>0</v>
      </c>
      <c r="T128" s="144">
        <f t="shared" si="3"/>
        <v>0</v>
      </c>
      <c r="AR128" s="145" t="s">
        <v>1727</v>
      </c>
      <c r="AT128" s="145" t="s">
        <v>149</v>
      </c>
      <c r="AU128" s="145" t="s">
        <v>88</v>
      </c>
      <c r="AY128" s="17" t="s">
        <v>147</v>
      </c>
      <c r="BE128" s="146">
        <f t="shared" si="4"/>
        <v>0</v>
      </c>
      <c r="BF128" s="146">
        <f t="shared" si="5"/>
        <v>0</v>
      </c>
      <c r="BG128" s="146">
        <f t="shared" si="6"/>
        <v>0</v>
      </c>
      <c r="BH128" s="146">
        <f t="shared" si="7"/>
        <v>0</v>
      </c>
      <c r="BI128" s="146">
        <f t="shared" si="8"/>
        <v>0</v>
      </c>
      <c r="BJ128" s="17" t="s">
        <v>86</v>
      </c>
      <c r="BK128" s="146">
        <f t="shared" si="9"/>
        <v>0</v>
      </c>
      <c r="BL128" s="17" t="s">
        <v>1727</v>
      </c>
      <c r="BM128" s="145" t="s">
        <v>1738</v>
      </c>
    </row>
    <row r="129" spans="2:65" s="1" customFormat="1" ht="16.5" customHeight="1" x14ac:dyDescent="0.2">
      <c r="B129" s="32"/>
      <c r="C129" s="133" t="s">
        <v>182</v>
      </c>
      <c r="D129" s="133" t="s">
        <v>149</v>
      </c>
      <c r="E129" s="134" t="s">
        <v>1739</v>
      </c>
      <c r="F129" s="135" t="s">
        <v>1740</v>
      </c>
      <c r="G129" s="136" t="s">
        <v>1628</v>
      </c>
      <c r="H129" s="137">
        <v>1</v>
      </c>
      <c r="I129" s="138"/>
      <c r="J129" s="139">
        <f t="shared" si="0"/>
        <v>0</v>
      </c>
      <c r="K129" s="140"/>
      <c r="L129" s="32"/>
      <c r="M129" s="141" t="s">
        <v>1</v>
      </c>
      <c r="N129" s="142" t="s">
        <v>43</v>
      </c>
      <c r="P129" s="143">
        <f t="shared" si="1"/>
        <v>0</v>
      </c>
      <c r="Q129" s="143">
        <v>0</v>
      </c>
      <c r="R129" s="143">
        <f t="shared" si="2"/>
        <v>0</v>
      </c>
      <c r="S129" s="143">
        <v>0</v>
      </c>
      <c r="T129" s="144">
        <f t="shared" si="3"/>
        <v>0</v>
      </c>
      <c r="AR129" s="145" t="s">
        <v>1727</v>
      </c>
      <c r="AT129" s="145" t="s">
        <v>149</v>
      </c>
      <c r="AU129" s="145" t="s">
        <v>88</v>
      </c>
      <c r="AY129" s="17" t="s">
        <v>147</v>
      </c>
      <c r="BE129" s="146">
        <f t="shared" si="4"/>
        <v>0</v>
      </c>
      <c r="BF129" s="146">
        <f t="shared" si="5"/>
        <v>0</v>
      </c>
      <c r="BG129" s="146">
        <f t="shared" si="6"/>
        <v>0</v>
      </c>
      <c r="BH129" s="146">
        <f t="shared" si="7"/>
        <v>0</v>
      </c>
      <c r="BI129" s="146">
        <f t="shared" si="8"/>
        <v>0</v>
      </c>
      <c r="BJ129" s="17" t="s">
        <v>86</v>
      </c>
      <c r="BK129" s="146">
        <f t="shared" si="9"/>
        <v>0</v>
      </c>
      <c r="BL129" s="17" t="s">
        <v>1727</v>
      </c>
      <c r="BM129" s="145" t="s">
        <v>1741</v>
      </c>
    </row>
    <row r="130" spans="2:65" s="1" customFormat="1" ht="16.5" customHeight="1" x14ac:dyDescent="0.2">
      <c r="B130" s="32"/>
      <c r="C130" s="133" t="s">
        <v>187</v>
      </c>
      <c r="D130" s="133" t="s">
        <v>149</v>
      </c>
      <c r="E130" s="134" t="s">
        <v>1742</v>
      </c>
      <c r="F130" s="135" t="s">
        <v>1743</v>
      </c>
      <c r="G130" s="136" t="s">
        <v>1628</v>
      </c>
      <c r="H130" s="137">
        <v>1</v>
      </c>
      <c r="I130" s="138"/>
      <c r="J130" s="139">
        <f t="shared" si="0"/>
        <v>0</v>
      </c>
      <c r="K130" s="140"/>
      <c r="L130" s="32"/>
      <c r="M130" s="141" t="s">
        <v>1</v>
      </c>
      <c r="N130" s="142" t="s">
        <v>43</v>
      </c>
      <c r="P130" s="143">
        <f t="shared" si="1"/>
        <v>0</v>
      </c>
      <c r="Q130" s="143">
        <v>0</v>
      </c>
      <c r="R130" s="143">
        <f t="shared" si="2"/>
        <v>0</v>
      </c>
      <c r="S130" s="143">
        <v>0</v>
      </c>
      <c r="T130" s="144">
        <f t="shared" si="3"/>
        <v>0</v>
      </c>
      <c r="AR130" s="145" t="s">
        <v>1727</v>
      </c>
      <c r="AT130" s="145" t="s">
        <v>149</v>
      </c>
      <c r="AU130" s="145" t="s">
        <v>88</v>
      </c>
      <c r="AY130" s="17" t="s">
        <v>147</v>
      </c>
      <c r="BE130" s="146">
        <f t="shared" si="4"/>
        <v>0</v>
      </c>
      <c r="BF130" s="146">
        <f t="shared" si="5"/>
        <v>0</v>
      </c>
      <c r="BG130" s="146">
        <f t="shared" si="6"/>
        <v>0</v>
      </c>
      <c r="BH130" s="146">
        <f t="shared" si="7"/>
        <v>0</v>
      </c>
      <c r="BI130" s="146">
        <f t="shared" si="8"/>
        <v>0</v>
      </c>
      <c r="BJ130" s="17" t="s">
        <v>86</v>
      </c>
      <c r="BK130" s="146">
        <f t="shared" si="9"/>
        <v>0</v>
      </c>
      <c r="BL130" s="17" t="s">
        <v>1727</v>
      </c>
      <c r="BM130" s="145" t="s">
        <v>1744</v>
      </c>
    </row>
    <row r="131" spans="2:65" s="1" customFormat="1" ht="16.5" customHeight="1" x14ac:dyDescent="0.2">
      <c r="B131" s="32"/>
      <c r="C131" s="133" t="s">
        <v>194</v>
      </c>
      <c r="D131" s="133" t="s">
        <v>149</v>
      </c>
      <c r="E131" s="134" t="s">
        <v>1745</v>
      </c>
      <c r="F131" s="135" t="s">
        <v>1746</v>
      </c>
      <c r="G131" s="136" t="s">
        <v>1628</v>
      </c>
      <c r="H131" s="137">
        <v>1</v>
      </c>
      <c r="I131" s="138"/>
      <c r="J131" s="139">
        <f t="shared" si="0"/>
        <v>0</v>
      </c>
      <c r="K131" s="140"/>
      <c r="L131" s="32"/>
      <c r="M131" s="141" t="s">
        <v>1</v>
      </c>
      <c r="N131" s="142" t="s">
        <v>43</v>
      </c>
      <c r="P131" s="143">
        <f t="shared" si="1"/>
        <v>0</v>
      </c>
      <c r="Q131" s="143">
        <v>0</v>
      </c>
      <c r="R131" s="143">
        <f t="shared" si="2"/>
        <v>0</v>
      </c>
      <c r="S131" s="143">
        <v>0</v>
      </c>
      <c r="T131" s="144">
        <f t="shared" si="3"/>
        <v>0</v>
      </c>
      <c r="AR131" s="145" t="s">
        <v>1727</v>
      </c>
      <c r="AT131" s="145" t="s">
        <v>149</v>
      </c>
      <c r="AU131" s="145" t="s">
        <v>88</v>
      </c>
      <c r="AY131" s="17" t="s">
        <v>147</v>
      </c>
      <c r="BE131" s="146">
        <f t="shared" si="4"/>
        <v>0</v>
      </c>
      <c r="BF131" s="146">
        <f t="shared" si="5"/>
        <v>0</v>
      </c>
      <c r="BG131" s="146">
        <f t="shared" si="6"/>
        <v>0</v>
      </c>
      <c r="BH131" s="146">
        <f t="shared" si="7"/>
        <v>0</v>
      </c>
      <c r="BI131" s="146">
        <f t="shared" si="8"/>
        <v>0</v>
      </c>
      <c r="BJ131" s="17" t="s">
        <v>86</v>
      </c>
      <c r="BK131" s="146">
        <f t="shared" si="9"/>
        <v>0</v>
      </c>
      <c r="BL131" s="17" t="s">
        <v>1727</v>
      </c>
      <c r="BM131" s="145" t="s">
        <v>1747</v>
      </c>
    </row>
    <row r="132" spans="2:65" s="1" customFormat="1" ht="24.2" customHeight="1" x14ac:dyDescent="0.2">
      <c r="B132" s="32"/>
      <c r="C132" s="133" t="s">
        <v>202</v>
      </c>
      <c r="D132" s="133" t="s">
        <v>149</v>
      </c>
      <c r="E132" s="134" t="s">
        <v>1748</v>
      </c>
      <c r="F132" s="135" t="s">
        <v>1749</v>
      </c>
      <c r="G132" s="136" t="s">
        <v>1750</v>
      </c>
      <c r="H132" s="137">
        <v>7200</v>
      </c>
      <c r="I132" s="138"/>
      <c r="J132" s="139">
        <f t="shared" si="0"/>
        <v>0</v>
      </c>
      <c r="K132" s="140"/>
      <c r="L132" s="32"/>
      <c r="M132" s="141" t="s">
        <v>1</v>
      </c>
      <c r="N132" s="142" t="s">
        <v>43</v>
      </c>
      <c r="P132" s="143">
        <f t="shared" si="1"/>
        <v>0</v>
      </c>
      <c r="Q132" s="143">
        <v>0</v>
      </c>
      <c r="R132" s="143">
        <f t="shared" si="2"/>
        <v>0</v>
      </c>
      <c r="S132" s="143">
        <v>0</v>
      </c>
      <c r="T132" s="144">
        <f t="shared" si="3"/>
        <v>0</v>
      </c>
      <c r="AR132" s="145" t="s">
        <v>1727</v>
      </c>
      <c r="AT132" s="145" t="s">
        <v>149</v>
      </c>
      <c r="AU132" s="145" t="s">
        <v>88</v>
      </c>
      <c r="AY132" s="17" t="s">
        <v>147</v>
      </c>
      <c r="BE132" s="146">
        <f t="shared" si="4"/>
        <v>0</v>
      </c>
      <c r="BF132" s="146">
        <f t="shared" si="5"/>
        <v>0</v>
      </c>
      <c r="BG132" s="146">
        <f t="shared" si="6"/>
        <v>0</v>
      </c>
      <c r="BH132" s="146">
        <f t="shared" si="7"/>
        <v>0</v>
      </c>
      <c r="BI132" s="146">
        <f t="shared" si="8"/>
        <v>0</v>
      </c>
      <c r="BJ132" s="17" t="s">
        <v>86</v>
      </c>
      <c r="BK132" s="146">
        <f t="shared" si="9"/>
        <v>0</v>
      </c>
      <c r="BL132" s="17" t="s">
        <v>1727</v>
      </c>
      <c r="BM132" s="145" t="s">
        <v>1751</v>
      </c>
    </row>
    <row r="133" spans="2:65" s="1" customFormat="1" ht="11.25" x14ac:dyDescent="0.2">
      <c r="B133" s="32"/>
      <c r="D133" s="147" t="s">
        <v>155</v>
      </c>
      <c r="F133" s="148" t="s">
        <v>1752</v>
      </c>
      <c r="I133" s="149"/>
      <c r="L133" s="32"/>
      <c r="M133" s="150"/>
      <c r="T133" s="56"/>
      <c r="AT133" s="17" t="s">
        <v>155</v>
      </c>
      <c r="AU133" s="17" t="s">
        <v>88</v>
      </c>
    </row>
    <row r="134" spans="2:65" s="13" customFormat="1" ht="11.25" x14ac:dyDescent="0.2">
      <c r="B134" s="158"/>
      <c r="D134" s="152" t="s">
        <v>157</v>
      </c>
      <c r="E134" s="159" t="s">
        <v>1</v>
      </c>
      <c r="F134" s="160" t="s">
        <v>1753</v>
      </c>
      <c r="H134" s="161">
        <v>7200</v>
      </c>
      <c r="I134" s="162"/>
      <c r="L134" s="158"/>
      <c r="M134" s="163"/>
      <c r="T134" s="164"/>
      <c r="AT134" s="159" t="s">
        <v>157</v>
      </c>
      <c r="AU134" s="159" t="s">
        <v>88</v>
      </c>
      <c r="AV134" s="13" t="s">
        <v>88</v>
      </c>
      <c r="AW134" s="13" t="s">
        <v>34</v>
      </c>
      <c r="AX134" s="13" t="s">
        <v>78</v>
      </c>
      <c r="AY134" s="159" t="s">
        <v>147</v>
      </c>
    </row>
    <row r="135" spans="2:65" s="14" customFormat="1" ht="11.25" x14ac:dyDescent="0.2">
      <c r="B135" s="165"/>
      <c r="D135" s="152" t="s">
        <v>157</v>
      </c>
      <c r="E135" s="166" t="s">
        <v>1</v>
      </c>
      <c r="F135" s="167" t="s">
        <v>160</v>
      </c>
      <c r="H135" s="168">
        <v>7200</v>
      </c>
      <c r="I135" s="169"/>
      <c r="L135" s="165"/>
      <c r="M135" s="170"/>
      <c r="T135" s="171"/>
      <c r="AT135" s="166" t="s">
        <v>157</v>
      </c>
      <c r="AU135" s="166" t="s">
        <v>88</v>
      </c>
      <c r="AV135" s="14" t="s">
        <v>153</v>
      </c>
      <c r="AW135" s="14" t="s">
        <v>34</v>
      </c>
      <c r="AX135" s="14" t="s">
        <v>86</v>
      </c>
      <c r="AY135" s="166" t="s">
        <v>147</v>
      </c>
    </row>
    <row r="136" spans="2:65" s="1" customFormat="1" ht="21.75" customHeight="1" x14ac:dyDescent="0.2">
      <c r="B136" s="32"/>
      <c r="C136" s="133" t="s">
        <v>209</v>
      </c>
      <c r="D136" s="133" t="s">
        <v>149</v>
      </c>
      <c r="E136" s="134" t="s">
        <v>1754</v>
      </c>
      <c r="F136" s="135" t="s">
        <v>1755</v>
      </c>
      <c r="G136" s="136" t="s">
        <v>1628</v>
      </c>
      <c r="H136" s="137">
        <v>1</v>
      </c>
      <c r="I136" s="138"/>
      <c r="J136" s="139">
        <f>ROUND(I136*H136,2)</f>
        <v>0</v>
      </c>
      <c r="K136" s="140"/>
      <c r="L136" s="32"/>
      <c r="M136" s="141" t="s">
        <v>1</v>
      </c>
      <c r="N136" s="142" t="s">
        <v>43</v>
      </c>
      <c r="P136" s="143">
        <f>O136*H136</f>
        <v>0</v>
      </c>
      <c r="Q136" s="143">
        <v>0</v>
      </c>
      <c r="R136" s="143">
        <f>Q136*H136</f>
        <v>0</v>
      </c>
      <c r="S136" s="143">
        <v>0</v>
      </c>
      <c r="T136" s="144">
        <f>S136*H136</f>
        <v>0</v>
      </c>
      <c r="AR136" s="145" t="s">
        <v>1727</v>
      </c>
      <c r="AT136" s="145" t="s">
        <v>149</v>
      </c>
      <c r="AU136" s="145" t="s">
        <v>88</v>
      </c>
      <c r="AY136" s="17" t="s">
        <v>147</v>
      </c>
      <c r="BE136" s="146">
        <f>IF(N136="základní",J136,0)</f>
        <v>0</v>
      </c>
      <c r="BF136" s="146">
        <f>IF(N136="snížená",J136,0)</f>
        <v>0</v>
      </c>
      <c r="BG136" s="146">
        <f>IF(N136="zákl. přenesená",J136,0)</f>
        <v>0</v>
      </c>
      <c r="BH136" s="146">
        <f>IF(N136="sníž. přenesená",J136,0)</f>
        <v>0</v>
      </c>
      <c r="BI136" s="146">
        <f>IF(N136="nulová",J136,0)</f>
        <v>0</v>
      </c>
      <c r="BJ136" s="17" t="s">
        <v>86</v>
      </c>
      <c r="BK136" s="146">
        <f>ROUND(I136*H136,2)</f>
        <v>0</v>
      </c>
      <c r="BL136" s="17" t="s">
        <v>1727</v>
      </c>
      <c r="BM136" s="145" t="s">
        <v>1756</v>
      </c>
    </row>
    <row r="137" spans="2:65" s="11" customFormat="1" ht="22.9" customHeight="1" x14ac:dyDescent="0.2">
      <c r="B137" s="121"/>
      <c r="D137" s="122" t="s">
        <v>77</v>
      </c>
      <c r="E137" s="131" t="s">
        <v>1757</v>
      </c>
      <c r="F137" s="131" t="s">
        <v>1758</v>
      </c>
      <c r="I137" s="124"/>
      <c r="J137" s="132">
        <f>BK137</f>
        <v>0</v>
      </c>
      <c r="L137" s="121"/>
      <c r="M137" s="126"/>
      <c r="P137" s="127">
        <f>P138</f>
        <v>0</v>
      </c>
      <c r="R137" s="127">
        <f>R138</f>
        <v>0</v>
      </c>
      <c r="T137" s="128">
        <f>T138</f>
        <v>0</v>
      </c>
      <c r="AR137" s="122" t="s">
        <v>182</v>
      </c>
      <c r="AT137" s="129" t="s">
        <v>77</v>
      </c>
      <c r="AU137" s="129" t="s">
        <v>86</v>
      </c>
      <c r="AY137" s="122" t="s">
        <v>147</v>
      </c>
      <c r="BK137" s="130">
        <f>BK138</f>
        <v>0</v>
      </c>
    </row>
    <row r="138" spans="2:65" s="1" customFormat="1" ht="16.5" customHeight="1" x14ac:dyDescent="0.2">
      <c r="B138" s="32"/>
      <c r="C138" s="133" t="s">
        <v>214</v>
      </c>
      <c r="D138" s="133" t="s">
        <v>149</v>
      </c>
      <c r="E138" s="134" t="s">
        <v>1759</v>
      </c>
      <c r="F138" s="135" t="s">
        <v>1760</v>
      </c>
      <c r="G138" s="136" t="s">
        <v>1628</v>
      </c>
      <c r="H138" s="137">
        <v>1</v>
      </c>
      <c r="I138" s="138"/>
      <c r="J138" s="139">
        <f>ROUND(I138*H138,2)</f>
        <v>0</v>
      </c>
      <c r="K138" s="140"/>
      <c r="L138" s="32"/>
      <c r="M138" s="141" t="s">
        <v>1</v>
      </c>
      <c r="N138" s="142" t="s">
        <v>43</v>
      </c>
      <c r="P138" s="143">
        <f>O138*H138</f>
        <v>0</v>
      </c>
      <c r="Q138" s="143">
        <v>0</v>
      </c>
      <c r="R138" s="143">
        <f>Q138*H138</f>
        <v>0</v>
      </c>
      <c r="S138" s="143">
        <v>0</v>
      </c>
      <c r="T138" s="144">
        <f>S138*H138</f>
        <v>0</v>
      </c>
      <c r="AR138" s="145" t="s">
        <v>1727</v>
      </c>
      <c r="AT138" s="145" t="s">
        <v>149</v>
      </c>
      <c r="AU138" s="145" t="s">
        <v>88</v>
      </c>
      <c r="AY138" s="17" t="s">
        <v>147</v>
      </c>
      <c r="BE138" s="146">
        <f>IF(N138="základní",J138,0)</f>
        <v>0</v>
      </c>
      <c r="BF138" s="146">
        <f>IF(N138="snížená",J138,0)</f>
        <v>0</v>
      </c>
      <c r="BG138" s="146">
        <f>IF(N138="zákl. přenesená",J138,0)</f>
        <v>0</v>
      </c>
      <c r="BH138" s="146">
        <f>IF(N138="sníž. přenesená",J138,0)</f>
        <v>0</v>
      </c>
      <c r="BI138" s="146">
        <f>IF(N138="nulová",J138,0)</f>
        <v>0</v>
      </c>
      <c r="BJ138" s="17" t="s">
        <v>86</v>
      </c>
      <c r="BK138" s="146">
        <f>ROUND(I138*H138,2)</f>
        <v>0</v>
      </c>
      <c r="BL138" s="17" t="s">
        <v>1727</v>
      </c>
      <c r="BM138" s="145" t="s">
        <v>1761</v>
      </c>
    </row>
    <row r="139" spans="2:65" s="11" customFormat="1" ht="22.9" customHeight="1" x14ac:dyDescent="0.2">
      <c r="B139" s="121"/>
      <c r="D139" s="122" t="s">
        <v>77</v>
      </c>
      <c r="E139" s="131" t="s">
        <v>1762</v>
      </c>
      <c r="F139" s="131" t="s">
        <v>1763</v>
      </c>
      <c r="I139" s="124"/>
      <c r="J139" s="132">
        <f>BK139</f>
        <v>0</v>
      </c>
      <c r="L139" s="121"/>
      <c r="M139" s="126"/>
      <c r="P139" s="127">
        <f>SUM(P140:P141)</f>
        <v>0</v>
      </c>
      <c r="R139" s="127">
        <f>SUM(R140:R141)</f>
        <v>0</v>
      </c>
      <c r="T139" s="128">
        <f>SUM(T140:T141)</f>
        <v>0</v>
      </c>
      <c r="AR139" s="122" t="s">
        <v>182</v>
      </c>
      <c r="AT139" s="129" t="s">
        <v>77</v>
      </c>
      <c r="AU139" s="129" t="s">
        <v>86</v>
      </c>
      <c r="AY139" s="122" t="s">
        <v>147</v>
      </c>
      <c r="BK139" s="130">
        <f>SUM(BK140:BK141)</f>
        <v>0</v>
      </c>
    </row>
    <row r="140" spans="2:65" s="1" customFormat="1" ht="16.5" customHeight="1" x14ac:dyDescent="0.2">
      <c r="B140" s="32"/>
      <c r="C140" s="133" t="s">
        <v>224</v>
      </c>
      <c r="D140" s="133" t="s">
        <v>149</v>
      </c>
      <c r="E140" s="134" t="s">
        <v>1764</v>
      </c>
      <c r="F140" s="135" t="s">
        <v>1765</v>
      </c>
      <c r="G140" s="136" t="s">
        <v>1628</v>
      </c>
      <c r="H140" s="137">
        <v>1</v>
      </c>
      <c r="I140" s="138"/>
      <c r="J140" s="139">
        <f>ROUND(I140*H140,2)</f>
        <v>0</v>
      </c>
      <c r="K140" s="140"/>
      <c r="L140" s="32"/>
      <c r="M140" s="141" t="s">
        <v>1</v>
      </c>
      <c r="N140" s="142" t="s">
        <v>43</v>
      </c>
      <c r="P140" s="143">
        <f>O140*H140</f>
        <v>0</v>
      </c>
      <c r="Q140" s="143">
        <v>0</v>
      </c>
      <c r="R140" s="143">
        <f>Q140*H140</f>
        <v>0</v>
      </c>
      <c r="S140" s="143">
        <v>0</v>
      </c>
      <c r="T140" s="144">
        <f>S140*H140</f>
        <v>0</v>
      </c>
      <c r="AR140" s="145" t="s">
        <v>1727</v>
      </c>
      <c r="AT140" s="145" t="s">
        <v>149</v>
      </c>
      <c r="AU140" s="145" t="s">
        <v>88</v>
      </c>
      <c r="AY140" s="17" t="s">
        <v>147</v>
      </c>
      <c r="BE140" s="146">
        <f>IF(N140="základní",J140,0)</f>
        <v>0</v>
      </c>
      <c r="BF140" s="146">
        <f>IF(N140="snížená",J140,0)</f>
        <v>0</v>
      </c>
      <c r="BG140" s="146">
        <f>IF(N140="zákl. přenesená",J140,0)</f>
        <v>0</v>
      </c>
      <c r="BH140" s="146">
        <f>IF(N140="sníž. přenesená",J140,0)</f>
        <v>0</v>
      </c>
      <c r="BI140" s="146">
        <f>IF(N140="nulová",J140,0)</f>
        <v>0</v>
      </c>
      <c r="BJ140" s="17" t="s">
        <v>86</v>
      </c>
      <c r="BK140" s="146">
        <f>ROUND(I140*H140,2)</f>
        <v>0</v>
      </c>
      <c r="BL140" s="17" t="s">
        <v>1727</v>
      </c>
      <c r="BM140" s="145" t="s">
        <v>1766</v>
      </c>
    </row>
    <row r="141" spans="2:65" s="1" customFormat="1" ht="11.25" x14ac:dyDescent="0.2">
      <c r="B141" s="32"/>
      <c r="D141" s="147" t="s">
        <v>155</v>
      </c>
      <c r="F141" s="148" t="s">
        <v>1767</v>
      </c>
      <c r="I141" s="149"/>
      <c r="L141" s="32"/>
      <c r="M141" s="194"/>
      <c r="N141" s="195"/>
      <c r="O141" s="195"/>
      <c r="P141" s="195"/>
      <c r="Q141" s="195"/>
      <c r="R141" s="195"/>
      <c r="S141" s="195"/>
      <c r="T141" s="196"/>
      <c r="AT141" s="17" t="s">
        <v>155</v>
      </c>
      <c r="AU141" s="17" t="s">
        <v>88</v>
      </c>
    </row>
    <row r="142" spans="2:65" s="1" customFormat="1" ht="6.95" customHeight="1" x14ac:dyDescent="0.2">
      <c r="B142" s="44"/>
      <c r="C142" s="45"/>
      <c r="D142" s="45"/>
      <c r="E142" s="45"/>
      <c r="F142" s="45"/>
      <c r="G142" s="45"/>
      <c r="H142" s="45"/>
      <c r="I142" s="45"/>
      <c r="J142" s="45"/>
      <c r="K142" s="45"/>
      <c r="L142" s="32"/>
    </row>
  </sheetData>
  <sheetProtection algorithmName="SHA-512" hashValue="AI+tg3HkDkcw20wTltenH7fWkHaXXzDvBpShrTDtSiVSDnc3FzTMP2/2yURGzEKl1TFOHW2u74DCvVS5Mjmgrw==" saltValue="gOVKHMmqyklMAwzrJNifHadG9bbIwE68zYRg4VQot0hGOihhflT2EQh2Si7u7HcLvRyM3W3Y1A8eku+VMf+GOw==" spinCount="100000" sheet="1" objects="1" scenarios="1" formatColumns="0" formatRows="0" autoFilter="0"/>
  <autoFilter ref="C120:K141" xr:uid="{00000000-0009-0000-0000-000003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hyperlinks>
    <hyperlink ref="F133" r:id="rId1" xr:uid="{00000000-0004-0000-0300-000000000000}"/>
    <hyperlink ref="F141" r:id="rId2" xr:uid="{00000000-0004-0000-03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8</vt:i4>
      </vt:variant>
    </vt:vector>
  </HeadingPairs>
  <TitlesOfParts>
    <vt:vector size="12" baseType="lpstr">
      <vt:lpstr>Rekapitulace stavby</vt:lpstr>
      <vt:lpstr>2401401A - SO 02 - Přísta...</vt:lpstr>
      <vt:lpstr>2401402A - Zpevněné plochy</vt:lpstr>
      <vt:lpstr>2401403A - VRN</vt:lpstr>
      <vt:lpstr>'2401401A - SO 02 - Přísta...'!Názvy_tisku</vt:lpstr>
      <vt:lpstr>'2401402A - Zpevněné plochy'!Názvy_tisku</vt:lpstr>
      <vt:lpstr>'2401403A - VRN'!Názvy_tisku</vt:lpstr>
      <vt:lpstr>'Rekapitulace stavby'!Názvy_tisku</vt:lpstr>
      <vt:lpstr>'2401401A - SO 02 - Přísta...'!Oblast_tisku</vt:lpstr>
      <vt:lpstr>'2401402A - Zpevněné plochy'!Oblast_tisku</vt:lpstr>
      <vt:lpstr>'2401403A - VRN'!Oblast_tisku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NTB-LUDVA\Admin</dc:creator>
  <cp:lastModifiedBy>Segetova Katerina</cp:lastModifiedBy>
  <dcterms:created xsi:type="dcterms:W3CDTF">2024-09-19T20:19:03Z</dcterms:created>
  <dcterms:modified xsi:type="dcterms:W3CDTF">2025-04-03T12:38:39Z</dcterms:modified>
</cp:coreProperties>
</file>