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simkovha\Desktop\VZ_PdF_UPOL_Interiérové vybavení_08042025\VZ_PdF_UPOL_Interiérové vybavení_08042025\Priloha_c_4_ZD\"/>
    </mc:Choice>
  </mc:AlternateContent>
  <bookViews>
    <workbookView xWindow="-120" yWindow="-120" windowWidth="29040" windowHeight="15720" tabRatio="861"/>
  </bookViews>
  <sheets>
    <sheet name="Část_02" sheetId="9" r:id="rId1"/>
    <sheet name="Část_02_01_A" sheetId="8" r:id="rId2"/>
    <sheet name="Část_02_01_B" sheetId="16" r:id="rId3"/>
    <sheet name="Část_02_02" sheetId="10" r:id="rId4"/>
    <sheet name="Část_02_03" sheetId="11" r:id="rId5"/>
  </sheets>
  <definedNames>
    <definedName name="_xlnm._FilterDatabase" localSheetId="0" hidden="1">Část_02!$G$1:$G$104</definedName>
    <definedName name="_xlnm._FilterDatabase" localSheetId="2" hidden="1">Část_02_01_B!$A$1:$H$248</definedName>
    <definedName name="_xlnm.Print_Titles" localSheetId="2">Část_02_01_B!$1:$7</definedName>
    <definedName name="_xlnm.Print_Area" localSheetId="0">Část_02!$A$1:$H$104</definedName>
    <definedName name="_xlnm.Print_Area" localSheetId="2">Část_02_01_B!$A$1:$H$248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9" l="1"/>
  <c r="H10" i="9"/>
  <c r="G248" i="16" l="1"/>
  <c r="H248" i="16" s="1"/>
  <c r="G247" i="16"/>
  <c r="H247" i="16" s="1"/>
  <c r="G246" i="16"/>
  <c r="H246" i="16" s="1"/>
  <c r="G245" i="16"/>
  <c r="H245" i="16" s="1"/>
  <c r="G244" i="16"/>
  <c r="H244" i="16" s="1"/>
  <c r="G243" i="16"/>
  <c r="H243" i="16" s="1"/>
  <c r="G241" i="16"/>
  <c r="H241" i="16" s="1"/>
  <c r="G240" i="16"/>
  <c r="H240" i="16" s="1"/>
  <c r="G239" i="16"/>
  <c r="H239" i="16" s="1"/>
  <c r="G238" i="16"/>
  <c r="H238" i="16" s="1"/>
  <c r="G236" i="16"/>
  <c r="H236" i="16" s="1"/>
  <c r="G235" i="16"/>
  <c r="H235" i="16" s="1"/>
  <c r="G234" i="16"/>
  <c r="H234" i="16" s="1"/>
  <c r="G233" i="16"/>
  <c r="H233" i="16" s="1"/>
  <c r="G232" i="16"/>
  <c r="H232" i="16" s="1"/>
  <c r="G231" i="16"/>
  <c r="H231" i="16" s="1"/>
  <c r="G229" i="16"/>
  <c r="H229" i="16" s="1"/>
  <c r="G228" i="16"/>
  <c r="H228" i="16" s="1"/>
  <c r="G227" i="16"/>
  <c r="H227" i="16" s="1"/>
  <c r="G225" i="16"/>
  <c r="H225" i="16" s="1"/>
  <c r="G224" i="16"/>
  <c r="H224" i="16" s="1"/>
  <c r="G223" i="16"/>
  <c r="H223" i="16" s="1"/>
  <c r="G222" i="16"/>
  <c r="H222" i="16" s="1"/>
  <c r="G221" i="16"/>
  <c r="H221" i="16" s="1"/>
  <c r="G220" i="16"/>
  <c r="H220" i="16" s="1"/>
  <c r="G219" i="16"/>
  <c r="H219" i="16" s="1"/>
  <c r="G217" i="16"/>
  <c r="H217" i="16" s="1"/>
  <c r="G216" i="16"/>
  <c r="H216" i="16" s="1"/>
  <c r="G215" i="16"/>
  <c r="H215" i="16" s="1"/>
  <c r="G214" i="16"/>
  <c r="H214" i="16" s="1"/>
  <c r="G213" i="16"/>
  <c r="H213" i="16" s="1"/>
  <c r="G211" i="16"/>
  <c r="H211" i="16" s="1"/>
  <c r="G210" i="16"/>
  <c r="H210" i="16" s="1"/>
  <c r="G209" i="16"/>
  <c r="H209" i="16" s="1"/>
  <c r="G208" i="16"/>
  <c r="H208" i="16" s="1"/>
  <c r="G207" i="16"/>
  <c r="H207" i="16" s="1"/>
  <c r="G205" i="16"/>
  <c r="H205" i="16" s="1"/>
  <c r="G204" i="16"/>
  <c r="H204" i="16" s="1"/>
  <c r="G203" i="16"/>
  <c r="H203" i="16" s="1"/>
  <c r="G201" i="16"/>
  <c r="H201" i="16" s="1"/>
  <c r="G200" i="16"/>
  <c r="H200" i="16" s="1"/>
  <c r="G199" i="16"/>
  <c r="H199" i="16" s="1"/>
  <c r="G197" i="16"/>
  <c r="H197" i="16" s="1"/>
  <c r="G196" i="16"/>
  <c r="H196" i="16" s="1"/>
  <c r="G195" i="16"/>
  <c r="H195" i="16" s="1"/>
  <c r="G193" i="16"/>
  <c r="H193" i="16" s="1"/>
  <c r="G192" i="16"/>
  <c r="H192" i="16" s="1"/>
  <c r="G191" i="16"/>
  <c r="H191" i="16" s="1"/>
  <c r="G189" i="16"/>
  <c r="H189" i="16" s="1"/>
  <c r="G188" i="16"/>
  <c r="H188" i="16" s="1"/>
  <c r="G187" i="16"/>
  <c r="H187" i="16" s="1"/>
  <c r="G186" i="16"/>
  <c r="H186" i="16" s="1"/>
  <c r="G185" i="16"/>
  <c r="H185" i="16" s="1"/>
  <c r="G183" i="16"/>
  <c r="H183" i="16" s="1"/>
  <c r="G182" i="16"/>
  <c r="H182" i="16" s="1"/>
  <c r="G181" i="16"/>
  <c r="H181" i="16" s="1"/>
  <c r="G180" i="16"/>
  <c r="H180" i="16" s="1"/>
  <c r="G179" i="16"/>
  <c r="H179" i="16" s="1"/>
  <c r="G178" i="16"/>
  <c r="H178" i="16" s="1"/>
  <c r="G177" i="16"/>
  <c r="H177" i="16" s="1"/>
  <c r="G175" i="16"/>
  <c r="H175" i="16" s="1"/>
  <c r="H174" i="16" s="1"/>
  <c r="G173" i="16"/>
  <c r="H173" i="16" s="1"/>
  <c r="G172" i="16"/>
  <c r="H172" i="16" s="1"/>
  <c r="G171" i="16"/>
  <c r="H171" i="16" s="1"/>
  <c r="G170" i="16"/>
  <c r="H170" i="16" s="1"/>
  <c r="G169" i="16"/>
  <c r="H169" i="16" s="1"/>
  <c r="G168" i="16"/>
  <c r="H168" i="16" s="1"/>
  <c r="G167" i="16"/>
  <c r="H167" i="16" s="1"/>
  <c r="G165" i="16"/>
  <c r="H165" i="16" s="1"/>
  <c r="G164" i="16"/>
  <c r="H164" i="16" s="1"/>
  <c r="G163" i="16"/>
  <c r="H163" i="16" s="1"/>
  <c r="G161" i="16"/>
  <c r="H161" i="16" s="1"/>
  <c r="G160" i="16"/>
  <c r="H160" i="16" s="1"/>
  <c r="G159" i="16"/>
  <c r="H159" i="16" s="1"/>
  <c r="G158" i="16"/>
  <c r="H158" i="16" s="1"/>
  <c r="G157" i="16"/>
  <c r="H157" i="16" s="1"/>
  <c r="G156" i="16"/>
  <c r="H156" i="16" s="1"/>
  <c r="G154" i="16"/>
  <c r="H154" i="16" s="1"/>
  <c r="G153" i="16"/>
  <c r="H153" i="16" s="1"/>
  <c r="G152" i="16"/>
  <c r="H152" i="16" s="1"/>
  <c r="G151" i="16"/>
  <c r="H151" i="16" s="1"/>
  <c r="G150" i="16"/>
  <c r="H150" i="16" s="1"/>
  <c r="G148" i="16"/>
  <c r="H148" i="16" s="1"/>
  <c r="G147" i="16"/>
  <c r="H147" i="16" s="1"/>
  <c r="G146" i="16"/>
  <c r="H146" i="16" s="1"/>
  <c r="G145" i="16"/>
  <c r="H145" i="16" s="1"/>
  <c r="G144" i="16"/>
  <c r="H144" i="16" s="1"/>
  <c r="G142" i="16"/>
  <c r="H142" i="16" s="1"/>
  <c r="G141" i="16"/>
  <c r="H141" i="16" s="1"/>
  <c r="G140" i="16"/>
  <c r="H140" i="16" s="1"/>
  <c r="G139" i="16"/>
  <c r="H139" i="16" s="1"/>
  <c r="G138" i="16"/>
  <c r="H138" i="16" s="1"/>
  <c r="G137" i="16"/>
  <c r="H137" i="16" s="1"/>
  <c r="G136" i="16"/>
  <c r="H136" i="16" s="1"/>
  <c r="G134" i="16"/>
  <c r="H134" i="16" s="1"/>
  <c r="G133" i="16"/>
  <c r="H133" i="16" s="1"/>
  <c r="G132" i="16"/>
  <c r="H132" i="16" s="1"/>
  <c r="G130" i="16"/>
  <c r="H130" i="16" s="1"/>
  <c r="G129" i="16"/>
  <c r="H129" i="16" s="1"/>
  <c r="G128" i="16"/>
  <c r="H128" i="16" s="1"/>
  <c r="G127" i="16"/>
  <c r="H127" i="16" s="1"/>
  <c r="G126" i="16"/>
  <c r="H126" i="16" s="1"/>
  <c r="G124" i="16"/>
  <c r="H124" i="16" s="1"/>
  <c r="G123" i="16"/>
  <c r="H123" i="16" s="1"/>
  <c r="G122" i="16"/>
  <c r="H122" i="16" s="1"/>
  <c r="G121" i="16"/>
  <c r="H121" i="16" s="1"/>
  <c r="G120" i="16"/>
  <c r="H120" i="16" s="1"/>
  <c r="G119" i="16"/>
  <c r="H119" i="16" s="1"/>
  <c r="G117" i="16"/>
  <c r="H117" i="16" s="1"/>
  <c r="G116" i="16"/>
  <c r="H116" i="16" s="1"/>
  <c r="G115" i="16"/>
  <c r="H115" i="16" s="1"/>
  <c r="G114" i="16"/>
  <c r="H114" i="16" s="1"/>
  <c r="G113" i="16"/>
  <c r="H113" i="16" s="1"/>
  <c r="G111" i="16"/>
  <c r="H111" i="16" s="1"/>
  <c r="G110" i="16"/>
  <c r="H110" i="16" s="1"/>
  <c r="G109" i="16"/>
  <c r="H109" i="16" s="1"/>
  <c r="G108" i="16"/>
  <c r="H108" i="16" s="1"/>
  <c r="G106" i="16"/>
  <c r="H106" i="16" s="1"/>
  <c r="G105" i="16"/>
  <c r="H105" i="16" s="1"/>
  <c r="G104" i="16"/>
  <c r="H104" i="16" s="1"/>
  <c r="G103" i="16"/>
  <c r="H103" i="16" s="1"/>
  <c r="G102" i="16"/>
  <c r="H102" i="16" s="1"/>
  <c r="G101" i="16"/>
  <c r="H101" i="16" s="1"/>
  <c r="G100" i="16"/>
  <c r="H100" i="16" s="1"/>
  <c r="G98" i="16"/>
  <c r="H98" i="16" s="1"/>
  <c r="G97" i="16"/>
  <c r="H97" i="16" s="1"/>
  <c r="G96" i="16"/>
  <c r="H96" i="16" s="1"/>
  <c r="G94" i="16"/>
  <c r="H94" i="16" s="1"/>
  <c r="G93" i="16"/>
  <c r="H93" i="16" s="1"/>
  <c r="G92" i="16"/>
  <c r="H92" i="16" s="1"/>
  <c r="G90" i="16"/>
  <c r="H90" i="16" s="1"/>
  <c r="G89" i="16"/>
  <c r="H89" i="16" s="1"/>
  <c r="G88" i="16"/>
  <c r="H88" i="16" s="1"/>
  <c r="G87" i="16"/>
  <c r="H87" i="16" s="1"/>
  <c r="G86" i="16"/>
  <c r="H86" i="16" s="1"/>
  <c r="G84" i="16"/>
  <c r="H84" i="16" s="1"/>
  <c r="G83" i="16"/>
  <c r="H83" i="16" s="1"/>
  <c r="G82" i="16"/>
  <c r="H82" i="16" s="1"/>
  <c r="G81" i="16"/>
  <c r="H81" i="16" s="1"/>
  <c r="G79" i="16"/>
  <c r="H79" i="16" s="1"/>
  <c r="G78" i="16"/>
  <c r="H78" i="16" s="1"/>
  <c r="G77" i="16"/>
  <c r="H77" i="16" s="1"/>
  <c r="G76" i="16"/>
  <c r="H76" i="16" s="1"/>
  <c r="G74" i="16"/>
  <c r="H74" i="16" s="1"/>
  <c r="G73" i="16"/>
  <c r="H73" i="16" s="1"/>
  <c r="G71" i="16"/>
  <c r="H71" i="16" s="1"/>
  <c r="G70" i="16"/>
  <c r="H70" i="16" s="1"/>
  <c r="G68" i="16"/>
  <c r="H68" i="16" s="1"/>
  <c r="G67" i="16"/>
  <c r="H67" i="16" s="1"/>
  <c r="G66" i="16"/>
  <c r="H66" i="16" s="1"/>
  <c r="G65" i="16"/>
  <c r="H65" i="16" s="1"/>
  <c r="G63" i="16"/>
  <c r="H63" i="16" s="1"/>
  <c r="G61" i="16"/>
  <c r="H61" i="16" s="1"/>
  <c r="G60" i="16"/>
  <c r="H60" i="16" s="1"/>
  <c r="G59" i="16"/>
  <c r="H59" i="16" s="1"/>
  <c r="G57" i="16"/>
  <c r="H57" i="16" s="1"/>
  <c r="G56" i="16"/>
  <c r="H56" i="16" s="1"/>
  <c r="G55" i="16"/>
  <c r="H55" i="16" s="1"/>
  <c r="G54" i="16"/>
  <c r="H54" i="16" s="1"/>
  <c r="G53" i="16"/>
  <c r="H53" i="16" s="1"/>
  <c r="G51" i="16"/>
  <c r="H51" i="16" s="1"/>
  <c r="G50" i="16"/>
  <c r="H50" i="16" s="1"/>
  <c r="G49" i="16"/>
  <c r="H49" i="16" s="1"/>
  <c r="G48" i="16"/>
  <c r="H48" i="16" s="1"/>
  <c r="G47" i="16"/>
  <c r="H47" i="16" s="1"/>
  <c r="G45" i="16"/>
  <c r="H45" i="16" s="1"/>
  <c r="H44" i="16" s="1"/>
  <c r="G43" i="16"/>
  <c r="H43" i="16" s="1"/>
  <c r="G42" i="16"/>
  <c r="H42" i="16" s="1"/>
  <c r="G40" i="16"/>
  <c r="H40" i="16" s="1"/>
  <c r="G39" i="16"/>
  <c r="H39" i="16" s="1"/>
  <c r="G38" i="16"/>
  <c r="H38" i="16" s="1"/>
  <c r="G37" i="16"/>
  <c r="H37" i="16" s="1"/>
  <c r="G35" i="16"/>
  <c r="H35" i="16" s="1"/>
  <c r="G34" i="16"/>
  <c r="H34" i="16" s="1"/>
  <c r="G33" i="16"/>
  <c r="H33" i="16" s="1"/>
  <c r="G31" i="16"/>
  <c r="H31" i="16" s="1"/>
  <c r="G30" i="16"/>
  <c r="H30" i="16" s="1"/>
  <c r="G29" i="16"/>
  <c r="H29" i="16" s="1"/>
  <c r="G28" i="16"/>
  <c r="H28" i="16" s="1"/>
  <c r="G27" i="16"/>
  <c r="H27" i="16" s="1"/>
  <c r="G26" i="16"/>
  <c r="H26" i="16" s="1"/>
  <c r="G24" i="16"/>
  <c r="H24" i="16" s="1"/>
  <c r="G23" i="16"/>
  <c r="H23" i="16" s="1"/>
  <c r="G22" i="16"/>
  <c r="H22" i="16" s="1"/>
  <c r="G21" i="16"/>
  <c r="H21" i="16" s="1"/>
  <c r="G20" i="16"/>
  <c r="H20" i="16" s="1"/>
  <c r="G19" i="16"/>
  <c r="H19" i="16" s="1"/>
  <c r="G17" i="16"/>
  <c r="H17" i="16" s="1"/>
  <c r="G16" i="16"/>
  <c r="H16" i="16" s="1"/>
  <c r="G15" i="16"/>
  <c r="H15" i="16" s="1"/>
  <c r="G14" i="16"/>
  <c r="H14" i="16" s="1"/>
  <c r="G13" i="16"/>
  <c r="H13" i="16" s="1"/>
  <c r="G12" i="16"/>
  <c r="H12" i="16" s="1"/>
  <c r="G11" i="16"/>
  <c r="H11" i="16" s="1"/>
  <c r="G20" i="11"/>
  <c r="G17" i="11"/>
  <c r="G18" i="11"/>
  <c r="G16" i="11"/>
  <c r="H16" i="11" s="1"/>
  <c r="F14" i="8"/>
  <c r="H104" i="9"/>
  <c r="H103" i="9" s="1"/>
  <c r="H102" i="9"/>
  <c r="H101" i="9"/>
  <c r="H100" i="9"/>
  <c r="H99" i="9" s="1"/>
  <c r="E30" i="10"/>
  <c r="E17" i="10"/>
  <c r="E18" i="10"/>
  <c r="E19" i="10"/>
  <c r="E20" i="10"/>
  <c r="E21" i="10"/>
  <c r="E22" i="10"/>
  <c r="E23" i="10"/>
  <c r="E24" i="10"/>
  <c r="E25" i="10"/>
  <c r="E26" i="10"/>
  <c r="E27" i="10"/>
  <c r="F27" i="10" s="1"/>
  <c r="E28" i="10"/>
  <c r="E16" i="10"/>
  <c r="H76" i="9"/>
  <c r="H77" i="9"/>
  <c r="H78" i="9"/>
  <c r="H79" i="9"/>
  <c r="H80" i="9"/>
  <c r="H81" i="9"/>
  <c r="H82" i="9"/>
  <c r="H83" i="9"/>
  <c r="H84" i="9"/>
  <c r="H85" i="9"/>
  <c r="H86" i="9"/>
  <c r="H87" i="9"/>
  <c r="H89" i="9"/>
  <c r="H88" i="9" s="1"/>
  <c r="H75" i="9"/>
  <c r="H35" i="9"/>
  <c r="H36" i="9"/>
  <c r="H37" i="9"/>
  <c r="H38" i="9"/>
  <c r="H39" i="9"/>
  <c r="H41" i="9"/>
  <c r="H42" i="9"/>
  <c r="H44" i="9"/>
  <c r="H45" i="9"/>
  <c r="H46" i="9"/>
  <c r="H47" i="9"/>
  <c r="H48" i="9"/>
  <c r="H49" i="9"/>
  <c r="H50" i="9"/>
  <c r="H51" i="9"/>
  <c r="H52" i="9"/>
  <c r="H53" i="9"/>
  <c r="H54" i="9"/>
  <c r="H55" i="9"/>
  <c r="H57" i="9"/>
  <c r="H56" i="9" s="1"/>
  <c r="H26" i="9" s="1"/>
  <c r="H59" i="9"/>
  <c r="H58" i="9" s="1"/>
  <c r="H27" i="9" s="1"/>
  <c r="H61" i="9"/>
  <c r="H62" i="9"/>
  <c r="H63" i="9"/>
  <c r="H64" i="9"/>
  <c r="H41" i="16" l="1"/>
  <c r="H226" i="16"/>
  <c r="H52" i="16"/>
  <c r="H131" i="16"/>
  <c r="H64" i="16"/>
  <c r="H184" i="16"/>
  <c r="H32" i="16"/>
  <c r="H91" i="16"/>
  <c r="H135" i="16"/>
  <c r="H218" i="16"/>
  <c r="H36" i="16"/>
  <c r="H206" i="16"/>
  <c r="H230" i="16"/>
  <c r="H202" i="16"/>
  <c r="H155" i="16"/>
  <c r="H95" i="16"/>
  <c r="H242" i="16"/>
  <c r="H80" i="16"/>
  <c r="H25" i="16"/>
  <c r="H143" i="16"/>
  <c r="H69" i="16"/>
  <c r="H99" i="16"/>
  <c r="H46" i="16"/>
  <c r="H85" i="16"/>
  <c r="H10" i="16"/>
  <c r="H176" i="16"/>
  <c r="H107" i="16"/>
  <c r="H18" i="16"/>
  <c r="H112" i="16"/>
  <c r="H125" i="16"/>
  <c r="H237" i="16"/>
  <c r="H72" i="16"/>
  <c r="H190" i="16"/>
  <c r="H118" i="16"/>
  <c r="H62" i="16"/>
  <c r="H166" i="16"/>
  <c r="H75" i="16"/>
  <c r="H194" i="16"/>
  <c r="H198" i="16"/>
  <c r="H212" i="16"/>
  <c r="H58" i="16"/>
  <c r="H149" i="16"/>
  <c r="H162" i="16"/>
  <c r="H98" i="9"/>
  <c r="H74" i="9"/>
  <c r="H73" i="9" s="1"/>
  <c r="H43" i="9"/>
  <c r="H25" i="9" s="1"/>
  <c r="H40" i="9"/>
  <c r="H24" i="9" s="1"/>
  <c r="H60" i="9"/>
  <c r="H28" i="9" s="1"/>
  <c r="H34" i="9"/>
  <c r="H23" i="9" s="1"/>
  <c r="H9" i="16" l="1"/>
  <c r="H8" i="16"/>
  <c r="H29" i="9"/>
  <c r="H33" i="9"/>
  <c r="F49" i="8" l="1"/>
  <c r="G49" i="8" s="1"/>
  <c r="F48" i="8"/>
  <c r="G48" i="8" s="1"/>
  <c r="F47" i="8"/>
  <c r="G47" i="8" s="1"/>
  <c r="F46" i="8"/>
  <c r="G46" i="8" s="1"/>
  <c r="F45" i="8"/>
  <c r="G45" i="8" s="1"/>
  <c r="F44" i="8"/>
  <c r="G44" i="8" s="1"/>
  <c r="F43" i="8"/>
  <c r="G43" i="8" s="1"/>
  <c r="F42" i="8"/>
  <c r="G42" i="8" s="1"/>
  <c r="F41" i="8"/>
  <c r="G41" i="8" s="1"/>
  <c r="F40" i="8"/>
  <c r="G40" i="8" s="1"/>
  <c r="F39" i="8"/>
  <c r="G39" i="8" s="1"/>
  <c r="F38" i="8"/>
  <c r="G38" i="8" s="1"/>
  <c r="F37" i="8"/>
  <c r="G37" i="8" s="1"/>
  <c r="F36" i="8"/>
  <c r="G36" i="8" s="1"/>
  <c r="F35" i="8"/>
  <c r="G35" i="8" s="1"/>
  <c r="F34" i="8"/>
  <c r="G34" i="8" s="1"/>
  <c r="F33" i="8"/>
  <c r="G33" i="8" s="1"/>
  <c r="F32" i="8"/>
  <c r="G32" i="8" s="1"/>
  <c r="F31" i="8"/>
  <c r="G31" i="8" s="1"/>
  <c r="F30" i="8"/>
  <c r="G30" i="8" s="1"/>
  <c r="F29" i="8"/>
  <c r="G29" i="8" s="1"/>
  <c r="F28" i="8"/>
  <c r="G28" i="8" s="1"/>
  <c r="F27" i="8"/>
  <c r="G27" i="8" s="1"/>
  <c r="F25" i="8"/>
  <c r="G25" i="8" s="1"/>
  <c r="F24" i="8"/>
  <c r="G24" i="8" s="1"/>
  <c r="F23" i="8"/>
  <c r="G23" i="8" s="1"/>
  <c r="F22" i="8"/>
  <c r="G22" i="8" s="1"/>
  <c r="F21" i="8"/>
  <c r="G21" i="8" s="1"/>
  <c r="F20" i="8"/>
  <c r="G20" i="8" s="1"/>
  <c r="F19" i="8"/>
  <c r="G19" i="8" s="1"/>
  <c r="F18" i="8"/>
  <c r="G18" i="8" s="1"/>
  <c r="F17" i="8"/>
  <c r="G17" i="8" s="1"/>
  <c r="F16" i="8"/>
  <c r="G16" i="8" s="1"/>
  <c r="F15" i="8"/>
  <c r="G15" i="8" s="1"/>
  <c r="G14" i="8"/>
  <c r="G26" i="8" l="1"/>
  <c r="G10" i="8" s="1"/>
  <c r="G13" i="8"/>
  <c r="G9" i="8" s="1"/>
  <c r="H8" i="9" s="1"/>
  <c r="H9" i="9" l="1"/>
  <c r="G8" i="8"/>
  <c r="H20" i="11"/>
  <c r="H19" i="11" s="1"/>
  <c r="H18" i="11"/>
  <c r="H17" i="11"/>
  <c r="H7" i="9" l="1"/>
  <c r="H15" i="11"/>
  <c r="H14" i="11" s="1"/>
  <c r="F30" i="10"/>
  <c r="F29" i="10" s="1"/>
  <c r="F28" i="10"/>
  <c r="F26" i="10"/>
  <c r="F25" i="10"/>
  <c r="F24" i="10"/>
  <c r="F23" i="10"/>
  <c r="F22" i="10"/>
  <c r="F21" i="10"/>
  <c r="F20" i="10"/>
  <c r="F19" i="10"/>
  <c r="F18" i="10"/>
  <c r="F17" i="10"/>
  <c r="F16" i="10"/>
  <c r="H11" i="11" l="1"/>
  <c r="H10" i="11" s="1"/>
  <c r="F15" i="10"/>
  <c r="F14" i="10" s="1"/>
  <c r="F10" i="10" s="1"/>
  <c r="F11" i="10" s="1"/>
  <c r="H12" i="9" l="1"/>
</calcChain>
</file>

<file path=xl/sharedStrings.xml><?xml version="1.0" encoding="utf-8"?>
<sst xmlns="http://schemas.openxmlformats.org/spreadsheetml/2006/main" count="1647" uniqueCount="288">
  <si>
    <t>PdF/UPOL - Interiérové vybavení objektu Žižkovo nám. 951/5</t>
  </si>
  <si>
    <t>Veřejná zakázka:</t>
  </si>
  <si>
    <t>Objekt:</t>
  </si>
  <si>
    <t>REKAPITULACE</t>
  </si>
  <si>
    <t>Dotační titul:</t>
  </si>
  <si>
    <t xml:space="preserve">Registrační číslo: </t>
  </si>
  <si>
    <t>-</t>
  </si>
  <si>
    <t>C01</t>
  </si>
  <si>
    <t>C02</t>
  </si>
  <si>
    <t>C03</t>
  </si>
  <si>
    <t>C10</t>
  </si>
  <si>
    <t>C20</t>
  </si>
  <si>
    <t>V01</t>
  </si>
  <si>
    <t>V02</t>
  </si>
  <si>
    <t>D01</t>
  </si>
  <si>
    <t>D02A</t>
  </si>
  <si>
    <t>D02B</t>
  </si>
  <si>
    <t>D03</t>
  </si>
  <si>
    <t>stůl</t>
  </si>
  <si>
    <t>D04</t>
  </si>
  <si>
    <t>D05</t>
  </si>
  <si>
    <t>D10</t>
  </si>
  <si>
    <t>D11</t>
  </si>
  <si>
    <t>D20</t>
  </si>
  <si>
    <t>D30</t>
  </si>
  <si>
    <t>D31</t>
  </si>
  <si>
    <t>D32</t>
  </si>
  <si>
    <t>puf</t>
  </si>
  <si>
    <t>K01</t>
  </si>
  <si>
    <t>katedra</t>
  </si>
  <si>
    <t>A01</t>
  </si>
  <si>
    <t>X01</t>
  </si>
  <si>
    <t>X04</t>
  </si>
  <si>
    <t>botník</t>
  </si>
  <si>
    <t>X05</t>
  </si>
  <si>
    <t>kuchyňka</t>
  </si>
  <si>
    <t>X06</t>
  </si>
  <si>
    <r>
      <rPr>
        <sz val="11"/>
        <rFont val="Calibri"/>
        <family val="2"/>
        <charset val="238"/>
        <scheme val="minor"/>
      </rPr>
      <t>skříň s dvířky plnými a skleněnými; 6OH</t>
    </r>
  </si>
  <si>
    <r>
      <rPr>
        <sz val="11"/>
        <rFont val="Calibri"/>
        <family val="2"/>
        <charset val="238"/>
        <scheme val="minor"/>
      </rPr>
      <t>skříň s dvířky plnými; 6OH</t>
    </r>
  </si>
  <si>
    <r>
      <rPr>
        <sz val="11"/>
        <rFont val="Calibri"/>
        <family val="2"/>
        <charset val="238"/>
        <scheme val="minor"/>
      </rPr>
      <t>skříň s dvířky plnými; 2OH</t>
    </r>
  </si>
  <si>
    <r>
      <rPr>
        <sz val="11"/>
        <rFont val="Calibri"/>
        <family val="2"/>
        <charset val="238"/>
        <scheme val="minor"/>
      </rPr>
      <t>věstavěná skříň</t>
    </r>
  </si>
  <si>
    <r>
      <rPr>
        <sz val="11"/>
        <rFont val="Calibri"/>
        <family val="2"/>
        <charset val="238"/>
        <scheme val="minor"/>
      </rPr>
      <t>mobilní kontejner</t>
    </r>
  </si>
  <si>
    <r>
      <rPr>
        <sz val="11"/>
        <rFont val="Calibri"/>
        <family val="2"/>
        <charset val="238"/>
        <scheme val="minor"/>
      </rPr>
      <t>věšák nástěnný</t>
    </r>
  </si>
  <si>
    <r>
      <rPr>
        <sz val="11"/>
        <rFont val="Calibri"/>
        <family val="2"/>
        <charset val="238"/>
        <scheme val="minor"/>
      </rPr>
      <t>věšák volně stojící</t>
    </r>
  </si>
  <si>
    <r>
      <rPr>
        <sz val="11"/>
        <rFont val="Calibri"/>
        <family val="2"/>
        <charset val="238"/>
        <scheme val="minor"/>
      </rPr>
      <t>stůl mobilní, čtverec</t>
    </r>
  </si>
  <si>
    <r>
      <rPr>
        <sz val="11"/>
        <rFont val="Calibri"/>
        <family val="2"/>
        <charset val="238"/>
        <scheme val="minor"/>
      </rPr>
      <t>stůl mobilní, obdélník</t>
    </r>
  </si>
  <si>
    <r>
      <rPr>
        <sz val="11"/>
        <rFont val="Calibri"/>
        <family val="2"/>
        <charset val="238"/>
        <scheme val="minor"/>
      </rPr>
      <t>stůl kancelář</t>
    </r>
  </si>
  <si>
    <r>
      <rPr>
        <sz val="11"/>
        <rFont val="Calibri"/>
        <family val="2"/>
        <charset val="238"/>
        <scheme val="minor"/>
      </rPr>
      <t>stůl PC</t>
    </r>
  </si>
  <si>
    <r>
      <rPr>
        <sz val="11"/>
        <rFont val="Calibri"/>
        <family val="2"/>
        <charset val="238"/>
        <scheme val="minor"/>
      </rPr>
      <t>skládací stůl koktejlový</t>
    </r>
  </si>
  <si>
    <r>
      <rPr>
        <sz val="11"/>
        <rFont val="Calibri"/>
        <family val="2"/>
        <charset val="238"/>
        <scheme val="minor"/>
      </rPr>
      <t>skládací stůl cateringový</t>
    </r>
  </si>
  <si>
    <r>
      <rPr>
        <sz val="11"/>
        <rFont val="Calibri"/>
        <family val="2"/>
        <charset val="238"/>
        <scheme val="minor"/>
      </rPr>
      <t>stolek exteriérový</t>
    </r>
  </si>
  <si>
    <r>
      <rPr>
        <sz val="11"/>
        <rFont val="Calibri"/>
        <family val="2"/>
        <charset val="238"/>
        <scheme val="minor"/>
      </rPr>
      <t>návlek na stůl koktejlový</t>
    </r>
  </si>
  <si>
    <r>
      <rPr>
        <sz val="11"/>
        <rFont val="Calibri"/>
        <family val="2"/>
        <charset val="238"/>
        <scheme val="minor"/>
      </rPr>
      <t>návlek na stůl cateringový</t>
    </r>
  </si>
  <si>
    <r>
      <rPr>
        <sz val="11"/>
        <rFont val="Calibri"/>
        <family val="2"/>
        <charset val="238"/>
        <scheme val="minor"/>
      </rPr>
      <t>koš na tříděný odpad</t>
    </r>
  </si>
  <si>
    <r>
      <rPr>
        <sz val="11"/>
        <rFont val="Calibri"/>
        <family val="2"/>
        <charset val="238"/>
        <scheme val="minor"/>
      </rPr>
      <t>uzamykatelný stolek</t>
    </r>
  </si>
  <si>
    <r>
      <rPr>
        <sz val="11"/>
        <rFont val="Calibri"/>
        <family val="2"/>
        <charset val="238"/>
        <scheme val="minor"/>
      </rPr>
      <t>slavnostní katedra</t>
    </r>
  </si>
  <si>
    <t>MJ</t>
  </si>
  <si>
    <t>ks</t>
  </si>
  <si>
    <t>Cena celkem</t>
  </si>
  <si>
    <t>Popis</t>
  </si>
  <si>
    <t>Kód
prvku</t>
  </si>
  <si>
    <t>Název</t>
  </si>
  <si>
    <t>Rozměr</t>
  </si>
  <si>
    <t>Specifikace/materiálové provedení/barevné provedení</t>
  </si>
  <si>
    <t>Množství</t>
  </si>
  <si>
    <t>J. cena
[CZK bez DPH]</t>
  </si>
  <si>
    <t>Cena celkem
[CZK bez DPH]</t>
  </si>
  <si>
    <t>C - SKŘÍNĚ</t>
  </si>
  <si>
    <t>V - VĚŠÁKY</t>
  </si>
  <si>
    <t>D - STOLY</t>
  </si>
  <si>
    <t>K - KATEDRY</t>
  </si>
  <si>
    <t>A - DOPLŇKY</t>
  </si>
  <si>
    <t>X - SPECIÁLNÍ PRVKY</t>
  </si>
  <si>
    <t>Část:</t>
  </si>
  <si>
    <t>Celkem</t>
  </si>
  <si>
    <r>
      <rPr>
        <b/>
        <sz val="11"/>
        <rFont val="Calibri"/>
        <family val="2"/>
        <charset val="238"/>
        <scheme val="minor"/>
      </rPr>
      <t>C - SKŘÍNĚ</t>
    </r>
  </si>
  <si>
    <r>
      <rPr>
        <b/>
        <sz val="11"/>
        <rFont val="Calibri"/>
        <family val="2"/>
        <charset val="238"/>
        <scheme val="minor"/>
      </rPr>
      <t>V - VĚŠÁKY</t>
    </r>
  </si>
  <si>
    <r>
      <rPr>
        <b/>
        <sz val="11"/>
        <rFont val="Calibri"/>
        <family val="2"/>
        <charset val="238"/>
        <scheme val="minor"/>
      </rPr>
      <t>D - STOLY</t>
    </r>
  </si>
  <si>
    <r>
      <rPr>
        <b/>
        <sz val="11"/>
        <rFont val="Calibri"/>
        <family val="2"/>
        <charset val="238"/>
        <scheme val="minor"/>
      </rPr>
      <t>K - KATEDRY</t>
    </r>
  </si>
  <si>
    <r>
      <rPr>
        <b/>
        <sz val="11"/>
        <rFont val="Calibri"/>
        <family val="2"/>
        <charset val="238"/>
        <scheme val="minor"/>
      </rPr>
      <t>A - DOPLŇKY</t>
    </r>
  </si>
  <si>
    <r>
      <rPr>
        <b/>
        <sz val="11"/>
        <rFont val="Calibri"/>
        <family val="2"/>
        <charset val="238"/>
        <scheme val="minor"/>
      </rPr>
      <t>X - SPECIÁLNÍ PRVKY</t>
    </r>
  </si>
  <si>
    <t>1</t>
  </si>
  <si>
    <t>2</t>
  </si>
  <si>
    <t>3</t>
  </si>
  <si>
    <t>4</t>
  </si>
  <si>
    <t>5</t>
  </si>
  <si>
    <t>6</t>
  </si>
  <si>
    <t>7</t>
  </si>
  <si>
    <t>8</t>
  </si>
  <si>
    <t>9</t>
  </si>
  <si>
    <t>10</t>
  </si>
  <si>
    <t>10a</t>
  </si>
  <si>
    <t>10b</t>
  </si>
  <si>
    <t>13</t>
  </si>
  <si>
    <t>skříňová sestava</t>
  </si>
  <si>
    <t>stůl pracovní</t>
  </si>
  <si>
    <t>šatnová stěna</t>
  </si>
  <si>
    <t>skříň s umyvadlem</t>
  </si>
  <si>
    <t>regál na knihy</t>
  </si>
  <si>
    <t>dvojregál na knihy</t>
  </si>
  <si>
    <t>konferenční stolek</t>
  </si>
  <si>
    <t>studijní stůl</t>
  </si>
  <si>
    <t>dělící paravan</t>
  </si>
  <si>
    <t>Podpora doktorských studijních programů na Univerzitě Palackého v Olomouci</t>
  </si>
  <si>
    <t>CZ.02.01.01/00/22_012/0006440</t>
  </si>
  <si>
    <t>06</t>
  </si>
  <si>
    <t>07</t>
  </si>
  <si>
    <t>08</t>
  </si>
  <si>
    <t>Interiérové vybavení studovny P1.24</t>
  </si>
  <si>
    <t>Interiérové vybavení studovny P1.65</t>
  </si>
  <si>
    <t>Část</t>
  </si>
  <si>
    <t>Interiérové vybavení učeben, poslucháren</t>
  </si>
  <si>
    <t>I. etapa plnění</t>
  </si>
  <si>
    <t>II. etapa plnení</t>
  </si>
  <si>
    <t>Žižkovo nám. 951/5</t>
  </si>
  <si>
    <t>Ostatní interiérové vybavení</t>
  </si>
  <si>
    <t>P1.05 UČEBNA - II. etapa</t>
  </si>
  <si>
    <t>P1.08A UČEBNA - POSLUCHÁRNA - II. etapa</t>
  </si>
  <si>
    <t>P1.08B  UČEBNA - POSLUCHÁRNA - II. etapa</t>
  </si>
  <si>
    <t>P1.22  LABORATOŘ - UČEBNA PC - II. etapa</t>
  </si>
  <si>
    <t>P1.23  UČEBNA - POSLUCHÁRNA - II. etapa</t>
  </si>
  <si>
    <t>1.09 UČEBNA - POSLUCHÁRNA - II. etapa</t>
  </si>
  <si>
    <t>1.24 LABORATOŘ - POSLUCHÁRNA - II. etapa</t>
  </si>
  <si>
    <t>3.21 UČEBNA - POSLUCHÁRNA - II. etapa</t>
  </si>
  <si>
    <t>3.34 LABORATOŘ - UČEBNA PC - II. etapa</t>
  </si>
  <si>
    <t>3.75 UČEBNA - POSLUCHÁRNA - II. etapa</t>
  </si>
  <si>
    <t>4.11 UČEBNA - POSLUCHÁRNA - II. etapa</t>
  </si>
  <si>
    <t>4.13 UČEBNA - POSLUCHÁRNA - II. etapa</t>
  </si>
  <si>
    <t>4.31 UČEBNA - POSLUCHÁRNA - II. etapa</t>
  </si>
  <si>
    <t>5.03 UČEBNA - DOKTORANTI - II. etapa</t>
  </si>
  <si>
    <t>5.05 KUCHYŇKA - II. etapa</t>
  </si>
  <si>
    <t>5.07 UČEBNA - DOKTORANTI - II. etapa</t>
  </si>
  <si>
    <t>5.18 LABORATOŘ - POSLUCHÁRNA - II. etapa</t>
  </si>
  <si>
    <t>5.20 UČEBNA - POSLUCHÁRNA - II. etapa</t>
  </si>
  <si>
    <t>5.21 UČEBNA - POSLUCHÁRNA - II. etapa</t>
  </si>
  <si>
    <t>5.25 UČEBNA - POSLUCHÁRNA - II. etapa</t>
  </si>
  <si>
    <t>Exteriérové vybavení - II. etapa</t>
  </si>
  <si>
    <t>P1.77  UČEBNA - LABORATOŘ - I. etapa</t>
  </si>
  <si>
    <t>P1.80  DÍLNA - I. etapa</t>
  </si>
  <si>
    <t>1.52 UČEBNA - POSLUCHÁRNA - I. etapa</t>
  </si>
  <si>
    <t>1.72 UČEBNA - UČEBNA - I. etapa</t>
  </si>
  <si>
    <t>1.74 LABORATOŘ - UČEBNA - I. etapa</t>
  </si>
  <si>
    <t>2.63 LABORATOŘ - UČEBNA PC - I. etapa</t>
  </si>
  <si>
    <t>3.52 UČEBNA - POSLUCHÁRNA - I. etapa</t>
  </si>
  <si>
    <t>3.62 UČEBNA - UČEBNA - I. etapa</t>
  </si>
  <si>
    <t>3.71 LABORATOŘ - POSLUCHÁRNA - I. etapa</t>
  </si>
  <si>
    <t>4.47 LABORATOŘ - POSLUCHÁRNA - I. etapa</t>
  </si>
  <si>
    <t>4.65 UČEBNA - UČEBNA - I. etapa</t>
  </si>
  <si>
    <t>4.68 LABORATOŘ - POSLUCHÁRNA - I. etapa</t>
  </si>
  <si>
    <t>4.71 UČEBNA - POSLUCHÁRNA - I. etapa</t>
  </si>
  <si>
    <t>4.72 UČEBNA - POSLUCHÁRNA - I. etapa</t>
  </si>
  <si>
    <t>4.73 UČEBNA - UČEBNA - I. etapa</t>
  </si>
  <si>
    <t>4.75 UČEBNA - UČEBNA - I. etapa</t>
  </si>
  <si>
    <t>5.44 UČEBNA - POSLUCHÁRNA - I. etapa</t>
  </si>
  <si>
    <t>5.45 UČEBNA - POSLUCHÁRNA - I. etapa</t>
  </si>
  <si>
    <t>5.54 UČEBNA - POSLUCHÁRNA - I. etapa</t>
  </si>
  <si>
    <t>5.57 LABORATOŘ - POSLUCHÁRNA - I. etapa</t>
  </si>
  <si>
    <t>5.58 UČEBNA - POSLUCHÁRNA - I. etapa</t>
  </si>
  <si>
    <t>5.59 UČEBNA - POSLUCHÁRNA - I. etapa</t>
  </si>
  <si>
    <t>5.61 UČEBNA - POSLUCHÁRNA - I. etapa</t>
  </si>
  <si>
    <t>II. etapa</t>
  </si>
  <si>
    <t>I. etapa</t>
  </si>
  <si>
    <t>Rozvoj vzdělávací infrastruktury a inovativních přístupů k výuce na Univerzitě Palackého v Olomouci</t>
  </si>
  <si>
    <t>CZ.02.02.01/00/23_023/0009111</t>
  </si>
  <si>
    <t xml:space="preserve">Sada 8 ks skládacích stolů s vozíkem (1 ks), vozík s kovovou konstrukci, osazený čtyřmi otočnými koly o průměru cca 125 mm s brzdou. Nosnost vozíku min. 160 kg. Stoly by mělo být možno skladovat přímo na vozíku. Stoly jsou s odlolnou a snadno udržovatelnou plastovou deskou (např. HD polyethylen), tvar obdélník, barva bílá. Konstrukce ocelová, barva černá. Nosnost stolu min. 100 kg. </t>
  </si>
  <si>
    <t>09</t>
  </si>
  <si>
    <t>1.64 MALÁ AULA - II. etapa</t>
  </si>
  <si>
    <t>VIP UP: Rozvoj vzdělávací infrastruktury a inovativních přístupů k výuce na Univerzitě Palackého v Olomouci</t>
  </si>
  <si>
    <t>Etapa</t>
  </si>
  <si>
    <t>část 2</t>
  </si>
  <si>
    <t>koš na tříděný odpad</t>
  </si>
  <si>
    <t>skříň s dvířky plnými; 6OH</t>
  </si>
  <si>
    <t>skříň s dvířky plnými; 2OH</t>
  </si>
  <si>
    <t>věstavěná skříň</t>
  </si>
  <si>
    <t>stůl mobilní, čtverec</t>
  </si>
  <si>
    <t>stůl mobilní, obdélník</t>
  </si>
  <si>
    <t>věšák nástěnný</t>
  </si>
  <si>
    <t>věšák volně stojící</t>
  </si>
  <si>
    <t>uzamykatelný stolek</t>
  </si>
  <si>
    <t>skříň s dvířky plnými a skleněnými; 6OH</t>
  </si>
  <si>
    <t>mobilní kontejner</t>
  </si>
  <si>
    <t>stůl kancelář</t>
  </si>
  <si>
    <t>stůl PC</t>
  </si>
  <si>
    <t>skládací stůl koktejlový</t>
  </si>
  <si>
    <t>skládací stůl cateringový</t>
  </si>
  <si>
    <t>stolek exteriérový</t>
  </si>
  <si>
    <t>návlek na stůl koktejlový</t>
  </si>
  <si>
    <t>návlek na stůl cateringový</t>
  </si>
  <si>
    <t>slavnostní katedra</t>
  </si>
  <si>
    <t>Interiérové vybavení studovny P1.24 - III. Etapa</t>
  </si>
  <si>
    <t>Interiérové vybavení studovny P1.24 - III. etapa</t>
  </si>
  <si>
    <t>Interiérové vybavení studovny P1.65 - III. Etapa</t>
  </si>
  <si>
    <t xml:space="preserve">I. etapa </t>
  </si>
  <si>
    <t>CENA CELKEM - 2. ČÁST</t>
  </si>
  <si>
    <t>Projekt</t>
  </si>
  <si>
    <t>Projekt:</t>
  </si>
  <si>
    <t>Interiérové vybavení studovny P1.65 - III. etapa</t>
  </si>
  <si>
    <t>Část 02_ostatní nábytek</t>
  </si>
  <si>
    <t xml:space="preserve">229,5 x 80 x 41,8 cm (v x š x h)
6OH (1OH=cca 37cm)
</t>
  </si>
  <si>
    <t>vysoká skříň: horní část uzavřená skleněná dvířka, naložená, bez rámu; spodní část uzavřená - plná dvířka, naložená; korpus, horní deska, police DTD tl. 25mm, záda, sokl, dvířka DTD tl. 18mm, oboustranné lamino pro tl. 25 i 18 mm.; ABS 1mm v dekoru korpusu; skleněná dvířka s bezpečnostním sklem ESG, tl. min 4mm; cylindrický zámek s klíčem (horní i spodní část); kování s plynulým dovíráním, úchytky z nerez oceli do hrany šíře 70 mm hl. 40 mm.</t>
  </si>
  <si>
    <t>vysoká skříň: horní část uzavřená - plná dvířka, naložená; spodní část uzavřená - plná dvířka, naložená, korpus, horní deska, police DTD tl. 25mm, oboustranné lamino; záda, sokl, dvířka DTD tl. 18mm, oboustranné lamino, pro tl. 18 i 25 mm; ABS 1mm v dekoru korpusu;cylindrický zámek s klíčem (horní i spodní část), kování s plynulým dovíráním, úchytky z nerez oceli do hrany š. 70 mm, hl. 40 mm.</t>
  </si>
  <si>
    <t xml:space="preserve">76,5 x 80 x 41,8 cm (v x š x h)
2OH (1OH=cca 37cm)
</t>
  </si>
  <si>
    <t>nízká skříň: uzavřená plná dvířka, naložená; korpus, horní deska, police DTD tl. 25mm; záda, sokl, dvířka DTD tl. 18mm, kotvení do stěny, oboustranné lamino pro tl. 25 i 18 mm.  ABS 1mm v dekoru korpusu; cylindrický zámek s klíčem, kování s plynulým dovíráním, úchytky z nerez oceli do hrany š. 70 mm hl. 40 mm.</t>
  </si>
  <si>
    <t>202 x 110 x 47 cm (v x š x h) (nutno zaměřit na stavbě)</t>
  </si>
  <si>
    <t>vestavěná skříň s nutností zaměření přímo na místě jednotlivé niky, horní část uzavřená - plná dvířka, naložená, spodní část uzavřená - plná dvířka, naložená; korpus, horní deska, police DTD tl. 25mm, oboustranné lamino; záda, sokl, dvířka DTD tl. 18mm, kotvení do stěny, oboustranné lamino tl. 25 i 18 mm; ABS 1 mm v dekoru korpusu; cylindrický zámek s klíčem (horní i spodní část) kování s plynulým dovíráním, úchytky z nerez oceli do hrany š. 70 mm, hl. 40 mm.</t>
  </si>
  <si>
    <t>55 x 42 x 60 cm (v x š x h)</t>
  </si>
  <si>
    <t>korpus, horní deska, police - DTD tl. 18mm; záda, sokl, čela zásuvek DTD tl. 18mm; počet zásuvek 4, nábytková kolečka - 4 ks barva černá, materiál oboustranné lamino pro tl. 18 mm, ABS 1mm v dekoru korpusu; cylindrický zámek s klíčem, kování s plynulým dojezdem zásuvek, úchytky z nerez oceli do hrany š. 70 mm, hl. 40 mm;</t>
  </si>
  <si>
    <t>210 x 120 cm (v x Š)
(dle výšky dveří v místnosti)</t>
  </si>
  <si>
    <t>nástěnná věšáková stěna s dřevěným kolíkem; deska: překližka buková sv. šedobéžová lazura, tl. 18mm, nástěnné háčky - dřevěné kolíky z masivu, bezbarvý voskový olej., na desce osazeno 20 ks, kotvení do desky pod úhlem 60° od svislé roviny desky, zaoblení horní hrany r=40 mm. Kotvení stěny skryté zadní.</t>
  </si>
  <si>
    <t>160-170 cm (výška)
tyč kruhová průměr 3-4 cm</t>
  </si>
  <si>
    <t xml:space="preserve">kruhová tyč na podnoži; háčky v podobě kolíků (trny) 6-8 ks nahodile umístěny v horní části tyče; materiál dřevo - masiv (dub, bříza), povrchová úprava - bezbarvý voskový olej. Odchylka rozměrů u vybavení ± 10mm.
</t>
  </si>
  <si>
    <t>rozměr trojúhelníkové desky
80 x 80 x 108 cm
výška stolu 76 cm</t>
  </si>
  <si>
    <t>stůl mobilní A, trojúhelník</t>
  </si>
  <si>
    <t>rozměr čtvercové desky
65 x 65 cm
výška stolu 76 cm</t>
  </si>
  <si>
    <t>rozměr obdélníkové desky
130 x 65 cm
výška stolu 76 cm</t>
  </si>
  <si>
    <t>rozměr obdélníkové desky
130 x 50 cm
výška stolu 76 cm</t>
  </si>
  <si>
    <t>obdélníkový stůl, laminovaná deska DTD tl. 25 mm popř. melamin (MFC), barva desky NCS S 2005 - Y20R event. RAL 9002, zaoblené hrany ABS hrana tl. 2 mm v dekoru desky. Konstrukce rámu je tvořena rámovým celosvařencem, spojovací profil rámu, barva konstrukce - tmavě šedá RAL 7015. Nohy stolu z profilu 40 x 40 mm, koncovky nohou opatřeny plastovými nivelačními kluzáky. Konstrukce je ošetřena vypalovanou práškovou barvou.</t>
  </si>
  <si>
    <t>rozměr obdélníkové desky
160 x 80 cm
výška stolu 76 cm</t>
  </si>
  <si>
    <t>obdélníkový stůl, laminovaná deska DTD tl. 25 mm popř. melamin (MFC), barva desky NCS S 2005 - Y20R event. RAL 9002, zaoblené hrany ABS hrana tl. 2 mm v dekoru desky. Kabelová prostupka obdélníková, hliník, 240 x 120 mm, kabelový žlab. Konstrukce rámu je tvořena rámovým celosvařencem, spojovací profil rámu, barva konstrukce - tmavě šedá RAL 7015. Nohy stolu z profilu 40 x 40 mm, koncovky nohou opatřeny plastovými nivelačními kluzáky. Konstrukce je ošetřena vypalovanou práškovou barvou.</t>
  </si>
  <si>
    <t>rozměr obdélníkové desky
90 x 60 cm
výška stolu 76 cm</t>
  </si>
  <si>
    <t>obdélníkový stůl, laminovaná deska DTD tl. 25 mm popř. melamin (MFC), barva desky NCS S 2005 - Y20R event. RAL 9002, zaoblené hrany ABS hrana tl. 2 mm v dekoru desky. Kabelová prostupka kruhová nerez průměr 90 mm, kabelový žlab na celou šířku stolu (propojení sousedních stolů). Konstrukce rámu je tvořena rámovým celosvařencem, spojovací profil rámu, barva konstrukce - tmavě šedá RAL 7015. Nohy stolu z profilu 40 x 40 mm, koncovky nohou opatřeny plastovými nivelačními kluzáky. Konstrukce je ošetřena vypalovanou práškovou barvou.</t>
  </si>
  <si>
    <t>stolová deska kruhová z odolného plastu, HD polyethylen, barva bílá, konstrukce rámu - ocelová konstrukce černý lak, skládací rám. Odchylka rozměrů u vybavení ± 10mm.</t>
  </si>
  <si>
    <t>rozměr obdélníkové desky
180 x 75 cm
výška stolu 75 cm</t>
  </si>
  <si>
    <t>stolová deska obdélníková z odolného plastu, HD polyethylen, barva bílá, konstrukce rámu - ocelová konstrukce černý lak, skládací rám. Nosnost cca 100 kg. Odchylka rozměrů u vybavení ± 10mm.</t>
  </si>
  <si>
    <t>průměr desky 80 cm
výška stolu 110 cm</t>
  </si>
  <si>
    <t>rozměr obdélníkové desky
100 x 60 cm
výška stolu 40 cm</t>
  </si>
  <si>
    <t>celoplastový exteriérový nízký stolek, materiál konstrukční kompozit, nosný polypropylenový, materiál zpevněn skelným vláknem. Stolová deska perforovaná. Barva šedohnědá. Stohovatelnost. Odchylka rozměrů u vybavení ± 10mm.</t>
  </si>
  <si>
    <t>textilní elastický potah pro kulatý koktejový stůl D10, průměr 80 cm, výška 110 cm, barva černá, pratelnost 40 stupňů.</t>
  </si>
  <si>
    <t>textilní elastický potah pro obdelníkový koktejový stůl D11, 180 x 75 cm, výška 75 cm, barva černá, pratelnost 40 stupňů.</t>
  </si>
  <si>
    <t>průměr 70 cm
výška 35 cm</t>
  </si>
  <si>
    <t>vlněný puf, výplň polystyrén, nosnost 80 kg, materiál čalounění: 35% ostatní vlákna, 65% vlna, barva černá</t>
  </si>
  <si>
    <t>rozměr obdélníkové desky
130 x 70 cm
výška stolu 76 cm</t>
  </si>
  <si>
    <t>laminovaná DTD, tl.25mm; ABS hrana tl. 2 mm v dekoru desky, kabelová průchodka kruhová 80 mm kovová, zadní deska - laminovaná DTD tl. 25 mm, ABS hrana tl. 2 mm v dekoru desky, konstrukce rámu je tvořena rámovým celosvařencem, celkem tři spojené rámy, spojovací profily rámu, nohy stolu z profilu 40 x 40 mm, koncovky nohou opatřeny plasovými nivelačními kluzáky, konstrukce ošetřena vypalovanou práškovou barvou. Skříňka - laminovaná DTD tl. 18 mm, otevíravá dvířka, uzamykatelná s univerzálním klíčem, servisní prostup ve dně pro kabeláž z podlahy 15 x 30 cm, větrací mřížky v bočních stěnách, kabelová kovová průchodka kruhová průměr 80 mm v boční stěně směrem do prostoru pro židli, chromovaná, bezdotykový systém otevírání PUSH, nosnost skříňky 100 kg. Barva stolové a zádové desky - NCS S 2002 - Y20R event. RAL 9002, barva konstrukce tmavěšedá RAL 7015.</t>
  </si>
  <si>
    <t>celkový rozměr 
57 x 70,7 x 27,5 cm (v x š x h)
rozměr jednoho koše
40 x 18.5 x 26 cm</t>
  </si>
  <si>
    <t>rozměr obdélníkové desky
100 x 50 cm
výška stolu 76 cm</t>
  </si>
  <si>
    <t>obdélníkový stolek uzamykatelný, laminovaná deska DTD, barva desky NCS S 2005 - Y20R event. RAL 9002, zaoblené hrany ABS hrana tl. 2 mm v dekoru desky. Součástí pracovní desky jsou podélné zásuvky - DTD tl. 18 mm, otevíravá dvířka, uzamykatelná s univerzálním klíčem. Konstrukce stolu je tvořena rámovým celosvařencem, barva konstrukce - tmavě šedá RAL 7015. Nohy stolu z profilu 40 x 40 mm, koncovky nohou opatřeny plastovými nivelačními kluzáky. Konstrukce je ošetřena vypalovanou práškovou barvou.</t>
  </si>
  <si>
    <t>192,5 x 80 x 41,8 cm (v x š x h)</t>
  </si>
  <si>
    <t>botník, plná dvířka - naložená, korpus včetně horní desky DTD tl. 18 mm, záda, sokl, dvířka - DTD tl. 18 mm, kotvení do stěny, police - 10 ks polohovatelné s předním vyvýšeným lemem. Materiál - oboustranné lamino t. 18 mm, ABS 1 mm v dekoru korpusu, cylindrický zámek s klíčem, kování s plynulým dovíráním, úchyty z nerez oceli do hrany š. 70 mm, hl. 40 mm. Police z ocelového perforovaného plechu, práškový lak, barva světlešendá.</t>
  </si>
  <si>
    <t>200,5 x 235 x 35/60 cm (v x š x h)</t>
  </si>
  <si>
    <t>sestava tří stolů, stolová deska - laminovaná DTD tl. 25 mm, PerfectSense Premium Matt, ABS hrana tl. 2 mm v dekoru desky, kabelové průchodky kruhové 80 mm kovové, stolní zásuvkový box výklopný v postředním stole. Zadní desky, boční desky - laminovaná DTD tl. 25 mm PerfectSense Premium Matt, ABS hrana tl. 2 mm v dekoru desky. Konstrukce stolu je tvořena rámovým celosvařencem, každý stůl má vlastní konstrukci. Nohy stolu z profilu 40 x 40 mm, koncovky nohou opatřeny plastovými nivelačními kluzáky, konstrukce je ošetřena vypalovanou práškovou barvou. Skříňka - laminovaná DTD tl. 18 mm, PerfectSense Premium Matt, otevíravá dvířka, uzamykatelná s univerzálním klíčem, servisní prostup ve dně pro kabeláž z podlahy, větrací mřížky v boční a zadní stěně, kabelová kovová průchodka kruhová 80 mm v boční stěně směrem do prostoru pro židli, chromová, bezúchytkové otevírání PUSH. Nosnost skříňky 100 kg. Barva DTD desek - RAL 7044, barva konstrukce - RAL 7044.</t>
  </si>
  <si>
    <t>203 x 532 x 66,5 cm (v x š x h)</t>
  </si>
  <si>
    <t>Skříně výšky 2030 mm - v provedení lamino, desky tl. 20 mm, hrany ABS tl. 2 mm v barvě desky, dvířka plná uzamykatelná, vybaveny výškovou rektifikací, ergonometrické úchyty zapuštěné ve dveřích, popř. zásuvkách, provedení chrom. Šatní skříň je vybavena  věšákem a zrcadlem na vnitřní straně dveří. Výška soklu je 20 mm. Skříňová sestava povrchové úpravy FLEETWOOD ŠAMPAŇSKÝ, otevřené police lamino - odstín KAMENNÁ ŠEDÁ. Uzamykatelné, jednotný klíč (vždy pro jednotlivou místnost). V uzavíratelných skříních výškově nastavitelné police. Levá část skříněk zakrývá vývod VZT. Součástí kování dvířek jsou písty pro pomalý dojezd dvířek. Součástí dodávky skříní je jejich výškové vyrovnání, vzájemné spojení pomocí spojovacích šroubů a vyrovnání dvířek.</t>
  </si>
  <si>
    <t>rozměr obdélníkové desky
150 x 70 cm
výška stolu 72 cm</t>
  </si>
  <si>
    <t>Pracovní stůl - pracovní deska tl. 20 mm laminát -  barva BÉŽOVÁ. Veškeré desky jsou opatřeny hranou ABS tl. 2 mm v barvě příslušné desky. Plné bočnice jsou tvořeny deskou tl. 20 mm lamino barva BÉŽOVÁ, rektifikační nohy s plastovou patkou, distanční prvek mezi pracovní deskou a podnoží. zadní ztužující deska tl. 20 mm lamino dřevodekor FLEETWOOD ŠAMPAŇSKÝ. Součástí vybavení stolu je kovový žlab ( v 110/ hl. 100 mm ) pro vedení kabeláže povrch. úprava komaxit barva šedá. Ke každému stolu náleží nábytkářská trubice pro vedení kabelů délka 2,5m (svazovač kabelů), plast barva šedá.Výklopný blok zásuvek zapuštěný - 2x silnoproud, 2x slaboproud - přesné umístění bude upřesněno při realizaci.</t>
  </si>
  <si>
    <t>Pracovní stůl - pracovní deska tl. 20 mm laminát - barva BÉŽOVÁ. Veškeré desky jsou opatřeny hranou ABS tl. 2 mm v barvě příslušné desky. Plné bočnice jsou tvořeny deskou tl. 20 mm lamino barva BÉŽOVÁ, rektifikační nohy s plastovou patkou, distanční prvek mezi pracovní deskou a podnoží. zadní ztužující deska tl. 20 mm lamino dřevodekor FLEETWOOD ŠAMPAŇSKÝ. Součástí vybavení stolu je závěsný kovový PC nosič povrch. úpr. komaxit barva šedá, 2 ks kruhových průchodek ve stolní desce průměru 80 mm (povrchová úprava nerez), kovový žlab ( v 110/ hl. 100 mm ) pro vedení kabeláže povrch. úprava komaxit barva šedá. Ke každému stolu náleží nábytkářská trubice pro vedení kabelů délka 2,5m (svazovač kabelů) - plast barva šedá. Kontejner - 42 x 58 (š x h), korpus a čela zásuvek  v provedení lamino povrchové úpravy barva kamenná šedá, hrany abs tl. 2 mm v barvě desky, zásuvky kovové s plnými teleskopickými výsuvy s měkkým dojezdem v úpravě práškovým lakem - tlumení silent system, uzamykací systém stop control (centrální zamykání, blokování zásuvek proti současnému otevření, samodovírání) na samostatný klíč pro každý kontejner, na kolečkách, s integrovanou vnitřní horní zásuvkou na psací potřeby, zásuvky bez úchytek s funkcí push to open.</t>
  </si>
  <si>
    <t>200 x 190 (v x š)</t>
  </si>
  <si>
    <t>Materiál: LTD deska dřevinový dezén, povrchová úprava lamino dřevodekor FLEETWOOD ŠAMPAŇSKÝ. Kovové nerez věšáky dvouháčkové 10ks</t>
  </si>
  <si>
    <t>200 x 90 x 60 cm (v x š x h)</t>
  </si>
  <si>
    <t>Skřín výšky 2000 mm - v provedení lamino, desky tl. 20 mm, hrany ABS tl. 2 mm v barvě desky, dvířka plná uzamykatelná, vybaveny výškovou rektifikací. Výška soklu je 20 mm.
Skříňová sestava povrchové úpravy FLEETWOOD ŠAMPAŇSKÝ. V uzavíratelných skříních výškově nastavitelné police. Součástí kování dvířek jsou písty pro pomalý dojezd dvířek. Součástí skříně je vestavné umyvadlo, které je v pracovní desce POSTFORMING barva granit šedý.</t>
  </si>
  <si>
    <t>210 x 100 x 25 cm (v x š x h)</t>
  </si>
  <si>
    <t>Konstrukční délka 1m. Dřevěný policový regál na knihy, výšky 2100 mm - v provedení lamino dřevodekor FLEETWOOD ŠAMPAŇSKÝ, desky tl. 20 mm, hrany ABS tl. 2 mm v barvě desky, výška soklu je 300 mm. Součástí dodávky je vzájemné spojení regálů pomocí spojovacích šroubů a kotvení ke stěně.</t>
  </si>
  <si>
    <t>210 x 80 x 25 cm (v x š x h)</t>
  </si>
  <si>
    <t>Konstrukční délka 0,8m. Dřevěný policový regál na knihy, výšky 2100 mm - v provedení lamino dřevodekor FLEETWOOD ŠAMPAŇSKÝ, desky tl. 20 mm, hrany ABS tl. 2 mm v barvě desky, výška soklu je 300 mm. Součástí dodávky je vzájemné spojení regálů pomocí spojovacích šroubů a kotvení ke stěně.</t>
  </si>
  <si>
    <t>210 x 100 x 50 cm (v x š x h)</t>
  </si>
  <si>
    <t>Konstrukční délka 1m. 2x dřevěný policový regál na knihy, výšky 2100 mm - v provedení lamino dřevodekor FLEETWOOD ŠAMPAŇSKÝ, desky tl. 20 mm, hrany ABS tl. 2 mm v barvě desky, výška soklu je 50 mm. Součástí dodávky je jejich výškové vyrovnání, vzájemné spojení pomocí spojovacích šroubů.</t>
  </si>
  <si>
    <t>průměr 60 cm
výška 45 cm</t>
  </si>
  <si>
    <t>Stolek konferenční s kovovou podnoží - podnož v povrchové úpravě práškovým lakem barvy RAL 9006. Deska průměr 600 mm, tl. 20 mm lamino odstín KAMENNÁ ŠEDÁ, hrany ABS tl. 2 mm v barvě desky</t>
  </si>
  <si>
    <t>rozměr obdélníkové desky
90 x 70 cm
výška stolu 72 cm</t>
  </si>
  <si>
    <t>65 x 70 cm (v x š)</t>
  </si>
  <si>
    <t>Stolové paravány velice dobře absorbují hluk a přispívají tak k příjemnějšímu pracovnímu prostředí v rušných místnostech. Paraván je tvořen dřevěným rámem a výplní z minerální vlny, která absorbuje zvuk. Konstrukce je pokryta látkovým potahem ze 100% polyesteru. Vzdálenost od desky stolu k hornímu okraji paravánu: 500 mm. BARVA LÁTKY: KAMENNÁ ŠEDÁ.</t>
  </si>
  <si>
    <t>65 x 90 cm (v x š)</t>
  </si>
  <si>
    <t>rozměr obdélníkové desky
210 x 80 cm
výška stolu 72 cm</t>
  </si>
  <si>
    <t>Pracovní stůl - pracovní deska tl. 20 mm laminát -  barva BÉŽOVÁ. Veškeré desky jsou opatřeny hranou ABS tl. 2 mm v barvě příslušné desky. Podnož je tvořena kovovou konstrukcí, rektifikační nohy s plastovou patkou, ztužující rám tvořen pásovinou 50x15mm, do které je uchycena pracovní deska, povrchová úprava podnože a ztužujícího rámu komaxit barva ral 9006. 3x výklopný blok zásuvek zapuštěný - 2x silnoproud -přesné umístění bude upřesněno při realizaci.</t>
  </si>
  <si>
    <t>rozměr desky
52 x 40 cm
výška stolu 56 -76 cm</t>
  </si>
  <si>
    <t>univerzální výškově nastavitelný stolek s asymetrickyumístěnou nohou, odchylka rozměrů ± 10 mm, nosná konstrukce, podnož – kovová konstrukce, stolová deska – lichoběžníkový tvar, tvar trapez, barva kovových prvků – černý lak, barva stolové desky – černá, stohovatelnost 8 ks, nosnost min. 110 kg</t>
  </si>
  <si>
    <t>konferenční stolek, výškově polohovatelný</t>
  </si>
  <si>
    <t>věšáková deska na stěnu</t>
  </si>
  <si>
    <t>205 x 109 cm (v x š)</t>
  </si>
  <si>
    <t xml:space="preserve">materiál desky - buková překližka, sv. šedobéžová lazura, popř. laminovaná dřevotříska světle šedobéžové barvy tl. 18 mm. Nástěnné háčky - kovové nástěnné háčky 10 ks. Kotvení - skryté zadní. Nutno předem zaměřit, deska je umístěna v nice. </t>
  </si>
  <si>
    <t>závěs s kolejnicí pro rozdělení místnosti P1.65 a zatemnění, závěs s akustickou vlastností pojížděný ve stropní kolejnici. závěsy - celkem 4 ks:kolejnice - stropní přisazená ručně ovládaná hliníková kolejnice s jezdci, vše v barvě bílé; kotveno k SDK podhledu a stropním žebrům, požadavek na napojení jednotlivých profilů pomocí systémové spojky. Při zatažení závěsu tvoří dojem skryté garnýže, včetně koncovek a montážních klipů, jezdce pro osazení těžkých závěsů, rohové provedení kolejnice - ohyb na míru, pro hladký průjezd závěsu v rohu, r = 150 mm, materiál kolejnice - hliník, barva bílá, barva závěsů - světlá šedobéžová.</t>
  </si>
  <si>
    <t>3x v. 290 cm/ (dl. 260 x 1,5 cm)
1x v. 290 cm/ (dl. 400 x 1,5 cm)
gramáž min. 600 g/m2</t>
  </si>
  <si>
    <t>Stůl: 74,5 x 76 x 183 cm (v x š x d)
Vozík: 123 x 70 x 76 cm (v x š x d)</t>
  </si>
  <si>
    <t>Kancelářský stůl 
s kontejnerem</t>
  </si>
  <si>
    <t>Pracovní deska tl. 20 mm laminát -  barva BÉŽOVÁ. Veškeré desky jsou opatřeny hranou abs tl. 2 mm v barvě příslušné desky. Plné bočnice jsou tvořeny deskou tl. 20 mm lamino barva BÉŽOVÁ, rektifikační nohy s plastovou patkou, distanční prvek mezi pracovní deskou a podnoží. zadní ztužující deska tl. 20 mm, lamino dřevodekor FLEETWOOD ŠAMPAŇSKÝ. Součástí vybavení stolu je kovový žlab ( v 110/ hl. 100 mm ) pro vedení kabeláže povrch. úprava komaxit barva šedá. ke každému stolu náleží nábytkářská trubice pro vedení kabelů délka 2,5m (svazovač kabelů), plast barva šedá. Výklopný blok zásuvek zapuštěný - 2x silnoproud -přesné umístění bude upřesněno při realizaci.</t>
  </si>
  <si>
    <t>kancelářský stůl s kontejnerem</t>
  </si>
  <si>
    <t>skládací stoly s vozíkem</t>
  </si>
  <si>
    <r>
      <t xml:space="preserve">vnější </t>
    </r>
    <r>
      <rPr>
        <sz val="11"/>
        <rFont val="Calibri"/>
        <family val="2"/>
        <charset val="238"/>
        <scheme val="minor"/>
      </rPr>
      <t>kryt z robusní práškově lakované nerezové oceli, přední strana z broušené nerezové oceli, výklopné vnitřní koše z odolného polyethylenu. Koše lze vyjímat jednotlivě. Úchyty - přední klapky s rukojetí, těsně uzavřený intariér, zadržování pachů. Barva vnějšího pláště antracit, barva vnitřních košů černá.</t>
    </r>
  </si>
  <si>
    <t>horní skříňky - hl 35 cm, plná dvířka, naložená, dvě police, spodní skříňka hl 60 cm, plná dvířka, naložená, dvě police, dřezová skříňka - hl. 60 cm, plná dvířka, naložená, jedna police, police odnímatelné, korpusy včetně polic a zadové pohledové stěny, laminovaná dřevotříska tl. 18 mm. Kotvení do stěny - L úhelník 50/50/35 mm. Nika ve spodní části pro umístění volně stojící nízké lednice, nika v horní části pro umístění mikrovlnné trouby. Rám kuchyně - laminovaná dřevotříska tl. 18 mm, pracovní deska - laminovaná dřevotříska tl. 25 mm. Nohy redtifikační kluzáky. Materiál - oboustranně laminovaná dřevotříska tl. 18 mm a 25 mm, ABS 1 mm v dekoru korpusu, kování s plynulým dovíráním, bezúchytkový PUSH systém, nerezový dřez s odkapávací plochou (vlevo), dřezová baterie stojánková, páková včetně montážního setu a příslušenství (chrom). Kuchyňku doplnit LED svítící lištou, pracovní deska je vybavena kabelovou průchodkou. Barevnost - veškeré laminované dřevotřískové desky (korpusy, dvířka, rám kuchyně, pracovní deska, zádová deska) - v odstínu NCS S 2005 - Y20R. Nutno předem zaměřit místnost a napojení na stávající rozvody.</t>
  </si>
  <si>
    <t>stůl obdélníkový; stolová deska překližka tl. 25 mm s oboustranným HPL (LTD) laminátem, barva stolové desky - RAL 9002, zaoblené hrany, ABS hrana tl. 2 mm v dekoru desky. Konstrukce stolu je tvořena rámovým celosvařencem, nohy stolu z trubkového profilu o průměru 50 mm jsou ke konstrukci pevně přivařeny, barva konstrukce - RAL 7015. Koncovky nohou opatřeny plastovými kluzáky, dvě nohy osazené kolečkem s brzdou, konstruktrukce je ošetřena vypalovanou práškovou barvou.</t>
  </si>
  <si>
    <t>stůl čtvercový; stolová deska překližka tl. 25 mm s oboustranným HPL (LTD) laminátem, barva stolové desky - RAL 9002, zaoblené hrany, ABS hrana tl. 2 mm v dekoru desky. Konstrukce stolu je tvořena rámovým celosvařencem, nohy stolu z trubkového profilu o průměru 50 mm jsou ke konstrukci pevně přivařeny, barva konstrukce - RAL 7015. Koncovky nohou opatřeny plastovými kluzáky, min. 2 nohy osazené kolečkem s brzdou, konstruktrukce je ošetřena vypalovanou práškovou barvou. Nutno předem ověřit, že bude rozteči stolových nohou vyhovovat židle S03.</t>
  </si>
  <si>
    <t xml:space="preserve">stůl trojhranný; stolová deska překližka tl. 25 mm s oboustranným HPL (LTD) laminátem, barva stolové desky - RAL 9002, zaoblené hrany, ABS hrana tl. 2 mm v dekoru desky. Konstrukce stolu je tvořena rámovým celosvařencem, nohy stolu z trubkového profilu o průměru 50 mm jsou ke konstrukci pevně přivařeny, barva konstrukce - RAL 7015. Koncovky nohou opatřeny plastovými kluzáky, min. 2 nohy osazené kolečkem s brzdou, konstruktrukce se ošetřena vypalovanou práškovou barvou. </t>
  </si>
  <si>
    <t>závěs s kolejnicí</t>
  </si>
  <si>
    <t xml:space="preserve"> -</t>
  </si>
  <si>
    <t>Registrační číslo:</t>
  </si>
  <si>
    <t>02_01</t>
  </si>
  <si>
    <t>02_02</t>
  </si>
  <si>
    <t>02_03</t>
  </si>
  <si>
    <t>*pozn. dodavatel naceňuje pouze žlužtě označené buňky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</si>
</sst>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rgb="FF000000"/>
      <name val="Times New Roman"/>
      <charset val="204"/>
    </font>
    <font>
      <sz val="10"/>
      <color rgb="FF000000"/>
      <name val="Calibri"/>
      <family val="2"/>
      <charset val="238"/>
      <scheme val="minor"/>
    </font>
    <font>
      <b/>
      <sz val="10"/>
      <color rgb="FF000000"/>
      <name val="Calibri"/>
      <family val="2"/>
      <charset val="238"/>
      <scheme val="minor"/>
    </font>
    <font>
      <b/>
      <sz val="11"/>
      <color rgb="FF000000"/>
      <name val="Calibri"/>
      <family val="2"/>
      <charset val="238"/>
      <scheme val="minor"/>
    </font>
    <font>
      <sz val="11"/>
      <color rgb="FF000000"/>
      <name val="Calibri"/>
      <family val="2"/>
      <charset val="238"/>
      <scheme val="minor"/>
    </font>
    <font>
      <sz val="11"/>
      <name val="Calibri"/>
      <family val="2"/>
      <charset val="238"/>
      <scheme val="minor"/>
    </font>
    <font>
      <b/>
      <sz val="11"/>
      <name val="Calibri"/>
      <family val="2"/>
      <charset val="238"/>
      <scheme val="minor"/>
    </font>
    <font>
      <sz val="10"/>
      <color rgb="FF000000"/>
      <name val="Times New Roman"/>
      <family val="1"/>
      <charset val="238"/>
    </font>
    <font>
      <i/>
      <sz val="11"/>
      <color rgb="FF000000"/>
      <name val="Calibri"/>
      <family val="2"/>
      <charset val="238"/>
      <scheme val="minor"/>
    </font>
    <font>
      <sz val="11"/>
      <color rgb="FF000000"/>
      <name val="Times New Roman"/>
      <family val="1"/>
      <charset val="238"/>
    </font>
    <font>
      <i/>
      <sz val="11"/>
      <color rgb="FFFF0000"/>
      <name val="Calibri"/>
      <family val="2"/>
      <charset val="238"/>
      <scheme val="minor"/>
    </font>
  </fonts>
  <fills count="14">
    <fill>
      <patternFill patternType="none"/>
    </fill>
    <fill>
      <patternFill patternType="gray125"/>
    </fill>
    <fill>
      <patternFill patternType="solid">
        <fgColor rgb="FFE7E6E6"/>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rgb="FF000000"/>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indexed="64"/>
      </right>
      <top style="thin">
        <color rgb="FF000000"/>
      </top>
      <bottom style="thin">
        <color indexed="64"/>
      </bottom>
      <diagonal/>
    </border>
    <border>
      <left/>
      <right/>
      <top style="thin">
        <color rgb="FF000000"/>
      </top>
      <bottom/>
      <diagonal/>
    </border>
    <border>
      <left style="thin">
        <color indexed="64"/>
      </left>
      <right/>
      <top style="thin">
        <color rgb="FF000000"/>
      </top>
      <bottom/>
      <diagonal/>
    </border>
    <border>
      <left/>
      <right style="thin">
        <color indexed="64"/>
      </right>
      <top style="thin">
        <color rgb="FF000000"/>
      </top>
      <bottom/>
      <diagonal/>
    </border>
  </borders>
  <cellStyleXfs count="2">
    <xf numFmtId="0" fontId="0" fillId="0" borderId="0"/>
    <xf numFmtId="0" fontId="7" fillId="0" borderId="0"/>
  </cellStyleXfs>
  <cellXfs count="385">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4" borderId="11" xfId="0" applyFont="1" applyFill="1" applyBorder="1" applyAlignment="1">
      <alignment horizontal="left" vertical="center"/>
    </xf>
    <xf numFmtId="0" fontId="4" fillId="0" borderId="0" xfId="0" applyFont="1" applyFill="1" applyBorder="1" applyAlignment="1">
      <alignment horizontal="left" vertical="center"/>
    </xf>
    <xf numFmtId="0" fontId="3"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0" borderId="0" xfId="0" applyFont="1" applyFill="1" applyBorder="1" applyAlignment="1">
      <alignment horizontal="center" vertical="center"/>
    </xf>
    <xf numFmtId="4" fontId="4" fillId="0" borderId="0" xfId="0" applyNumberFormat="1" applyFont="1" applyFill="1" applyBorder="1" applyAlignment="1">
      <alignment horizontal="left" vertical="center"/>
    </xf>
    <xf numFmtId="0" fontId="4" fillId="0" borderId="0" xfId="1" applyFont="1" applyAlignment="1">
      <alignment horizontal="left" vertical="top"/>
    </xf>
    <xf numFmtId="0" fontId="5" fillId="0" borderId="17" xfId="0" applyFont="1" applyFill="1" applyBorder="1" applyAlignment="1">
      <alignment horizontal="left" vertical="center" wrapText="1"/>
    </xf>
    <xf numFmtId="4" fontId="4" fillId="0" borderId="18" xfId="0" applyNumberFormat="1" applyFont="1" applyFill="1" applyBorder="1" applyAlignment="1">
      <alignment horizontal="right" vertical="center" wrapText="1"/>
    </xf>
    <xf numFmtId="0" fontId="5" fillId="0" borderId="19"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2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4" fillId="0" borderId="0" xfId="1" applyFont="1" applyAlignment="1">
      <alignment horizontal="center" vertical="top"/>
    </xf>
    <xf numFmtId="0" fontId="4" fillId="0" borderId="0" xfId="1" applyFont="1" applyAlignment="1">
      <alignment horizontal="left" vertical="center"/>
    </xf>
    <xf numFmtId="0" fontId="4" fillId="6" borderId="0" xfId="1" applyFont="1" applyFill="1" applyAlignment="1">
      <alignment horizontal="left" vertical="top"/>
    </xf>
    <xf numFmtId="0" fontId="6" fillId="2" borderId="5" xfId="0" applyFont="1" applyFill="1" applyBorder="1" applyAlignment="1">
      <alignment horizontal="right" vertical="center" wrapText="1"/>
    </xf>
    <xf numFmtId="0" fontId="4" fillId="0" borderId="0" xfId="1" applyFont="1" applyAlignment="1">
      <alignment horizontal="right" vertical="center"/>
    </xf>
    <xf numFmtId="4" fontId="4" fillId="0" borderId="21" xfId="0" applyNumberFormat="1" applyFont="1" applyFill="1" applyBorder="1" applyAlignment="1">
      <alignment horizontal="right" vertical="center" wrapText="1"/>
    </xf>
    <xf numFmtId="4" fontId="6" fillId="2" borderId="5" xfId="0" applyNumberFormat="1" applyFont="1" applyFill="1" applyBorder="1" applyAlignment="1">
      <alignment horizontal="center" vertical="center" wrapText="1"/>
    </xf>
    <xf numFmtId="0" fontId="3" fillId="7" borderId="6" xfId="0" applyFont="1" applyFill="1" applyBorder="1" applyAlignment="1">
      <alignment horizontal="left" vertical="center"/>
    </xf>
    <xf numFmtId="0" fontId="4" fillId="7" borderId="11" xfId="0" applyFont="1" applyFill="1" applyBorder="1" applyAlignment="1">
      <alignment horizontal="center" vertical="center"/>
    </xf>
    <xf numFmtId="4" fontId="4" fillId="7" borderId="11" xfId="0" applyNumberFormat="1" applyFont="1" applyFill="1" applyBorder="1" applyAlignment="1">
      <alignment horizontal="left" vertical="center"/>
    </xf>
    <xf numFmtId="4" fontId="4" fillId="7" borderId="7" xfId="0" applyNumberFormat="1" applyFont="1" applyFill="1" applyBorder="1" applyAlignment="1">
      <alignment horizontal="left" vertical="center"/>
    </xf>
    <xf numFmtId="0" fontId="4" fillId="7" borderId="3" xfId="0" applyFont="1" applyFill="1" applyBorder="1" applyAlignment="1">
      <alignment horizontal="left" vertical="center"/>
    </xf>
    <xf numFmtId="0" fontId="4" fillId="7" borderId="0" xfId="0" applyFont="1" applyFill="1" applyBorder="1" applyAlignment="1">
      <alignment horizontal="left" vertical="center"/>
    </xf>
    <xf numFmtId="0" fontId="4" fillId="7" borderId="0" xfId="0" applyFont="1" applyFill="1" applyBorder="1" applyAlignment="1">
      <alignment horizontal="center" vertical="center"/>
    </xf>
    <xf numFmtId="4" fontId="4" fillId="7" borderId="0" xfId="0" applyNumberFormat="1" applyFont="1" applyFill="1" applyBorder="1" applyAlignment="1">
      <alignment horizontal="left" vertical="center"/>
    </xf>
    <xf numFmtId="4" fontId="4" fillId="7" borderId="8" xfId="0" applyNumberFormat="1" applyFont="1" applyFill="1" applyBorder="1" applyAlignment="1">
      <alignment horizontal="left" vertical="center"/>
    </xf>
    <xf numFmtId="0" fontId="5" fillId="7" borderId="3" xfId="0" applyFont="1" applyFill="1" applyBorder="1" applyAlignment="1">
      <alignment horizontal="left" vertical="center"/>
    </xf>
    <xf numFmtId="0" fontId="5" fillId="7" borderId="0" xfId="0" applyFont="1" applyFill="1" applyBorder="1" applyAlignment="1">
      <alignment horizontal="left" vertical="center"/>
    </xf>
    <xf numFmtId="0" fontId="6" fillId="7" borderId="13" xfId="0" applyFont="1" applyFill="1" applyBorder="1" applyAlignment="1">
      <alignment horizontal="left" vertical="center"/>
    </xf>
    <xf numFmtId="0" fontId="6" fillId="7" borderId="12" xfId="0" applyFont="1" applyFill="1" applyBorder="1" applyAlignment="1">
      <alignment horizontal="left" vertical="center" wrapText="1"/>
    </xf>
    <xf numFmtId="0" fontId="3" fillId="7" borderId="12" xfId="0" applyFont="1" applyFill="1" applyBorder="1" applyAlignment="1">
      <alignment horizontal="center" vertical="center" wrapText="1"/>
    </xf>
    <xf numFmtId="0" fontId="6" fillId="7" borderId="12" xfId="0" applyFont="1" applyFill="1" applyBorder="1" applyAlignment="1">
      <alignment horizontal="center" vertical="center" wrapText="1"/>
    </xf>
    <xf numFmtId="4" fontId="6" fillId="7" borderId="12" xfId="0" applyNumberFormat="1" applyFont="1" applyFill="1" applyBorder="1" applyAlignment="1">
      <alignment horizontal="left" vertical="center" wrapText="1"/>
    </xf>
    <xf numFmtId="4" fontId="6" fillId="7" borderId="14" xfId="0" applyNumberFormat="1" applyFont="1" applyFill="1" applyBorder="1" applyAlignment="1">
      <alignment horizontal="right" vertical="center" wrapText="1"/>
    </xf>
    <xf numFmtId="0" fontId="6" fillId="9" borderId="15" xfId="0" applyFont="1" applyFill="1" applyBorder="1" applyAlignment="1">
      <alignment horizontal="left" vertical="center"/>
    </xf>
    <xf numFmtId="0" fontId="3" fillId="9" borderId="2" xfId="0" applyFont="1" applyFill="1" applyBorder="1" applyAlignment="1">
      <alignment vertical="center" wrapText="1"/>
    </xf>
    <xf numFmtId="0" fontId="3" fillId="9" borderId="2" xfId="0" applyFont="1" applyFill="1" applyBorder="1" applyAlignment="1">
      <alignment horizontal="center" vertical="center" wrapText="1"/>
    </xf>
    <xf numFmtId="4" fontId="3" fillId="9" borderId="2" xfId="0" applyNumberFormat="1" applyFont="1" applyFill="1" applyBorder="1" applyAlignment="1">
      <alignment vertical="center" wrapText="1"/>
    </xf>
    <xf numFmtId="4" fontId="3" fillId="9" borderId="16" xfId="0" applyNumberFormat="1" applyFont="1" applyFill="1" applyBorder="1" applyAlignment="1">
      <alignment horizontal="right" vertical="center" wrapText="1"/>
    </xf>
    <xf numFmtId="0" fontId="4" fillId="10" borderId="3" xfId="0" applyFont="1" applyFill="1" applyBorder="1" applyAlignment="1">
      <alignment horizontal="left" vertical="center"/>
    </xf>
    <xf numFmtId="0" fontId="4" fillId="10" borderId="0" xfId="0" applyFont="1" applyFill="1" applyBorder="1" applyAlignment="1">
      <alignment horizontal="left" vertical="center"/>
    </xf>
    <xf numFmtId="0" fontId="4" fillId="10" borderId="0" xfId="0" applyFont="1" applyFill="1" applyBorder="1" applyAlignment="1">
      <alignment horizontal="center" vertical="center"/>
    </xf>
    <xf numFmtId="4" fontId="4" fillId="10" borderId="0" xfId="0" applyNumberFormat="1" applyFont="1" applyFill="1" applyBorder="1" applyAlignment="1">
      <alignment horizontal="left" vertical="center"/>
    </xf>
    <xf numFmtId="4" fontId="4" fillId="10" borderId="8" xfId="0" applyNumberFormat="1" applyFont="1" applyFill="1" applyBorder="1" applyAlignment="1">
      <alignment horizontal="left" vertical="center"/>
    </xf>
    <xf numFmtId="0" fontId="6" fillId="10" borderId="13" xfId="0" applyFont="1" applyFill="1" applyBorder="1" applyAlignment="1">
      <alignment horizontal="left" vertical="center"/>
    </xf>
    <xf numFmtId="0" fontId="6" fillId="10" borderId="12" xfId="0" applyFont="1" applyFill="1" applyBorder="1" applyAlignment="1">
      <alignment horizontal="left" vertical="center" wrapText="1"/>
    </xf>
    <xf numFmtId="0" fontId="3" fillId="10" borderId="12" xfId="0" applyFont="1" applyFill="1" applyBorder="1" applyAlignment="1">
      <alignment horizontal="center" vertical="center" wrapText="1"/>
    </xf>
    <xf numFmtId="0" fontId="6" fillId="10" borderId="12" xfId="0" applyFont="1" applyFill="1" applyBorder="1" applyAlignment="1">
      <alignment horizontal="center" vertical="center" wrapText="1"/>
    </xf>
    <xf numFmtId="4" fontId="6" fillId="10" borderId="12" xfId="0" applyNumberFormat="1" applyFont="1" applyFill="1" applyBorder="1" applyAlignment="1">
      <alignment horizontal="left" vertical="center" wrapText="1"/>
    </xf>
    <xf numFmtId="4" fontId="6" fillId="10" borderId="14" xfId="0" applyNumberFormat="1" applyFont="1" applyFill="1" applyBorder="1" applyAlignment="1">
      <alignment horizontal="right" vertical="center" wrapText="1"/>
    </xf>
    <xf numFmtId="0" fontId="6" fillId="11" borderId="15" xfId="0" applyFont="1" applyFill="1" applyBorder="1" applyAlignment="1">
      <alignment horizontal="left" vertical="center"/>
    </xf>
    <xf numFmtId="0" fontId="3" fillId="11" borderId="2" xfId="0" applyFont="1" applyFill="1" applyBorder="1" applyAlignment="1">
      <alignment vertical="center" wrapText="1"/>
    </xf>
    <xf numFmtId="0" fontId="3" fillId="11" borderId="2" xfId="0" applyFont="1" applyFill="1" applyBorder="1" applyAlignment="1">
      <alignment horizontal="center" vertical="center" wrapText="1"/>
    </xf>
    <xf numFmtId="4" fontId="3" fillId="11" borderId="2" xfId="0" applyNumberFormat="1" applyFont="1" applyFill="1" applyBorder="1" applyAlignment="1">
      <alignment vertical="center" wrapText="1"/>
    </xf>
    <xf numFmtId="4" fontId="3" fillId="11" borderId="16" xfId="0" applyNumberFormat="1" applyFont="1" applyFill="1" applyBorder="1" applyAlignment="1">
      <alignment horizontal="right" vertical="center" wrapText="1"/>
    </xf>
    <xf numFmtId="0" fontId="4" fillId="4" borderId="11" xfId="1" applyFont="1" applyFill="1" applyBorder="1" applyAlignment="1">
      <alignment horizontal="left" vertical="center"/>
    </xf>
    <xf numFmtId="0" fontId="4" fillId="4" borderId="7" xfId="1" applyFont="1" applyFill="1" applyBorder="1" applyAlignment="1">
      <alignment horizontal="right" vertical="center"/>
    </xf>
    <xf numFmtId="0" fontId="4" fillId="4" borderId="0" xfId="1" applyFont="1" applyFill="1" applyBorder="1" applyAlignment="1">
      <alignment horizontal="left" vertical="center"/>
    </xf>
    <xf numFmtId="0" fontId="4" fillId="4" borderId="8" xfId="1" applyFont="1" applyFill="1" applyBorder="1" applyAlignment="1">
      <alignment horizontal="right" vertical="center"/>
    </xf>
    <xf numFmtId="4" fontId="6" fillId="8" borderId="5" xfId="0" applyNumberFormat="1" applyFont="1" applyFill="1" applyBorder="1" applyAlignment="1">
      <alignment horizontal="center" vertical="center" wrapText="1"/>
    </xf>
    <xf numFmtId="0" fontId="4" fillId="7" borderId="11" xfId="0" applyFont="1" applyFill="1" applyBorder="1" applyAlignment="1">
      <alignment horizontal="left" vertical="center"/>
    </xf>
    <xf numFmtId="4" fontId="4" fillId="0" borderId="8" xfId="0" applyNumberFormat="1" applyFont="1" applyFill="1" applyBorder="1" applyAlignment="1">
      <alignment horizontal="left" vertical="center"/>
    </xf>
    <xf numFmtId="4" fontId="3" fillId="8" borderId="5" xfId="0" applyNumberFormat="1" applyFont="1" applyFill="1" applyBorder="1" applyAlignment="1">
      <alignment horizontal="right" vertical="center"/>
    </xf>
    <xf numFmtId="0" fontId="5" fillId="7" borderId="9" xfId="0" applyFont="1" applyFill="1" applyBorder="1" applyAlignment="1">
      <alignment horizontal="left" vertical="center"/>
    </xf>
    <xf numFmtId="0" fontId="5" fillId="7" borderId="4" xfId="0" applyFont="1" applyFill="1" applyBorder="1" applyAlignment="1">
      <alignment horizontal="left" vertical="center"/>
    </xf>
    <xf numFmtId="0" fontId="4" fillId="7" borderId="4" xfId="0" applyFont="1" applyFill="1" applyBorder="1" applyAlignment="1">
      <alignment horizontal="center" vertical="center"/>
    </xf>
    <xf numFmtId="4" fontId="4" fillId="7" borderId="4" xfId="0" applyNumberFormat="1" applyFont="1" applyFill="1" applyBorder="1" applyAlignment="1">
      <alignment horizontal="left" vertical="center"/>
    </xf>
    <xf numFmtId="4" fontId="4" fillId="7" borderId="10" xfId="0" applyNumberFormat="1" applyFont="1" applyFill="1" applyBorder="1" applyAlignment="1">
      <alignment horizontal="left" vertical="center"/>
    </xf>
    <xf numFmtId="0" fontId="4" fillId="0" borderId="3" xfId="0" applyFont="1" applyFill="1" applyBorder="1" applyAlignment="1">
      <alignment horizontal="left" vertical="center"/>
    </xf>
    <xf numFmtId="0" fontId="4" fillId="0" borderId="6" xfId="0" applyFont="1" applyFill="1" applyBorder="1" applyAlignment="1">
      <alignment vertical="center"/>
    </xf>
    <xf numFmtId="0" fontId="4" fillId="0" borderId="11" xfId="0" applyFont="1" applyFill="1" applyBorder="1" applyAlignment="1">
      <alignment vertical="center"/>
    </xf>
    <xf numFmtId="0" fontId="3" fillId="10" borderId="24" xfId="0" applyFont="1" applyFill="1" applyBorder="1" applyAlignment="1">
      <alignment vertical="center"/>
    </xf>
    <xf numFmtId="0" fontId="3" fillId="10" borderId="25" xfId="0" applyFont="1" applyFill="1" applyBorder="1" applyAlignment="1">
      <alignment vertical="center"/>
    </xf>
    <xf numFmtId="0" fontId="3" fillId="10" borderId="22" xfId="0" applyFont="1" applyFill="1" applyBorder="1" applyAlignment="1">
      <alignment vertical="center"/>
    </xf>
    <xf numFmtId="4" fontId="6" fillId="10" borderId="23" xfId="0" applyNumberFormat="1" applyFont="1" applyFill="1" applyBorder="1" applyAlignment="1">
      <alignment horizontal="center" vertical="center" wrapText="1"/>
    </xf>
    <xf numFmtId="0" fontId="4" fillId="0" borderId="7" xfId="0" applyFont="1" applyFill="1" applyBorder="1" applyAlignment="1">
      <alignment vertical="center"/>
    </xf>
    <xf numFmtId="4" fontId="1" fillId="0" borderId="0" xfId="0" applyNumberFormat="1" applyFont="1" applyFill="1" applyBorder="1" applyAlignment="1">
      <alignment horizontal="left" vertical="top"/>
    </xf>
    <xf numFmtId="0" fontId="5" fillId="0" borderId="17" xfId="0" applyFont="1" applyFill="1" applyBorder="1" applyAlignment="1">
      <alignment horizontal="center" vertical="center" wrapText="1"/>
    </xf>
    <xf numFmtId="0" fontId="5" fillId="0" borderId="17" xfId="1"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horizontal="center" vertical="center" wrapText="1"/>
    </xf>
    <xf numFmtId="4" fontId="4" fillId="0" borderId="1" xfId="1" applyNumberFormat="1" applyFont="1" applyFill="1" applyBorder="1" applyAlignment="1">
      <alignment horizontal="right" vertical="center" wrapText="1"/>
    </xf>
    <xf numFmtId="4" fontId="4" fillId="0" borderId="18" xfId="1" applyNumberFormat="1" applyFont="1" applyFill="1" applyBorder="1" applyAlignment="1">
      <alignment horizontal="right" vertical="center" wrapText="1"/>
    </xf>
    <xf numFmtId="0" fontId="5" fillId="0" borderId="1" xfId="1" applyFont="1" applyFill="1" applyBorder="1" applyAlignment="1">
      <alignment horizontal="left" vertical="center" wrapText="1"/>
    </xf>
    <xf numFmtId="0" fontId="5" fillId="0" borderId="19" xfId="1" applyFont="1" applyFill="1" applyBorder="1" applyAlignment="1">
      <alignment horizontal="left" vertical="center" wrapText="1"/>
    </xf>
    <xf numFmtId="0" fontId="4" fillId="0" borderId="20" xfId="1" applyFont="1" applyFill="1" applyBorder="1" applyAlignment="1">
      <alignment horizontal="left" vertical="center" wrapText="1"/>
    </xf>
    <xf numFmtId="0" fontId="4" fillId="0" borderId="20" xfId="1" applyFont="1" applyFill="1" applyBorder="1" applyAlignment="1">
      <alignment horizontal="center" vertical="center" wrapText="1"/>
    </xf>
    <xf numFmtId="4" fontId="4" fillId="0" borderId="21" xfId="1" applyNumberFormat="1" applyFont="1" applyFill="1" applyBorder="1" applyAlignment="1">
      <alignment horizontal="right" vertical="center" wrapText="1"/>
    </xf>
    <xf numFmtId="4" fontId="3" fillId="4" borderId="26" xfId="1" applyNumberFormat="1" applyFont="1" applyFill="1" applyBorder="1" applyAlignment="1">
      <alignment horizontal="right" vertical="center"/>
    </xf>
    <xf numFmtId="4" fontId="3" fillId="4" borderId="10" xfId="1" applyNumberFormat="1" applyFont="1" applyFill="1" applyBorder="1" applyAlignment="1">
      <alignment horizontal="right" vertical="center"/>
    </xf>
    <xf numFmtId="0" fontId="6" fillId="6" borderId="15" xfId="1" applyFont="1" applyFill="1" applyBorder="1" applyAlignment="1">
      <alignment horizontal="left" vertical="center"/>
    </xf>
    <xf numFmtId="0" fontId="3" fillId="6" borderId="2" xfId="1" applyFont="1" applyFill="1" applyBorder="1" applyAlignment="1">
      <alignment horizontal="left" vertical="center"/>
    </xf>
    <xf numFmtId="0" fontId="3" fillId="6" borderId="2" xfId="1" applyFont="1" applyFill="1" applyBorder="1" applyAlignment="1">
      <alignment horizontal="center" vertical="center"/>
    </xf>
    <xf numFmtId="4" fontId="3" fillId="6" borderId="2" xfId="1" applyNumberFormat="1" applyFont="1" applyFill="1" applyBorder="1" applyAlignment="1">
      <alignment horizontal="left" vertical="center"/>
    </xf>
    <xf numFmtId="4" fontId="3" fillId="6" borderId="16" xfId="1" applyNumberFormat="1" applyFont="1" applyFill="1" applyBorder="1" applyAlignment="1">
      <alignment horizontal="right" vertical="center"/>
    </xf>
    <xf numFmtId="0" fontId="3" fillId="6" borderId="15" xfId="1" applyFont="1" applyFill="1" applyBorder="1" applyAlignment="1">
      <alignment horizontal="left" vertical="center"/>
    </xf>
    <xf numFmtId="4" fontId="3" fillId="10" borderId="23" xfId="0" applyNumberFormat="1" applyFont="1" applyFill="1" applyBorder="1" applyAlignment="1">
      <alignment horizontal="right" vertical="center"/>
    </xf>
    <xf numFmtId="4" fontId="3" fillId="0" borderId="5" xfId="0" applyNumberFormat="1" applyFont="1" applyFill="1" applyBorder="1" applyAlignment="1">
      <alignment horizontal="right" vertical="center"/>
    </xf>
    <xf numFmtId="0" fontId="4" fillId="0" borderId="25" xfId="0" applyFont="1" applyFill="1" applyBorder="1" applyAlignment="1">
      <alignment vertical="center" wrapText="1"/>
    </xf>
    <xf numFmtId="0" fontId="4" fillId="0" borderId="22" xfId="0" applyFont="1" applyFill="1" applyBorder="1" applyAlignment="1">
      <alignment vertical="center" wrapText="1"/>
    </xf>
    <xf numFmtId="0" fontId="4" fillId="0" borderId="25" xfId="0" applyFont="1" applyFill="1" applyBorder="1" applyAlignment="1">
      <alignment vertical="center"/>
    </xf>
    <xf numFmtId="0" fontId="4" fillId="0" borderId="22" xfId="0" applyFont="1" applyFill="1" applyBorder="1" applyAlignment="1">
      <alignment vertical="center"/>
    </xf>
    <xf numFmtId="4" fontId="4" fillId="5" borderId="1" xfId="0" applyNumberFormat="1" applyFont="1" applyFill="1" applyBorder="1" applyAlignment="1" applyProtection="1">
      <alignment horizontal="right" vertical="center" wrapText="1"/>
      <protection locked="0"/>
    </xf>
    <xf numFmtId="4" fontId="4" fillId="5" borderId="20" xfId="0" applyNumberFormat="1" applyFont="1" applyFill="1" applyBorder="1" applyAlignment="1" applyProtection="1">
      <alignment horizontal="right" vertical="center" wrapText="1"/>
      <protection locked="0"/>
    </xf>
    <xf numFmtId="0" fontId="3" fillId="4" borderId="6" xfId="0" applyFont="1" applyFill="1" applyBorder="1" applyAlignment="1" applyProtection="1">
      <alignment horizontal="left" vertical="center"/>
    </xf>
    <xf numFmtId="0" fontId="4" fillId="4" borderId="3" xfId="0" applyFont="1" applyFill="1" applyBorder="1" applyAlignment="1" applyProtection="1">
      <alignment horizontal="left" vertical="center"/>
    </xf>
    <xf numFmtId="0" fontId="4" fillId="4" borderId="0" xfId="0" applyFont="1" applyFill="1" applyBorder="1" applyAlignment="1" applyProtection="1">
      <alignment horizontal="left" vertical="center"/>
    </xf>
    <xf numFmtId="0" fontId="4" fillId="4" borderId="0" xfId="0" applyFont="1" applyFill="1" applyBorder="1" applyAlignment="1" applyProtection="1">
      <alignment horizontal="center" vertical="center"/>
    </xf>
    <xf numFmtId="4" fontId="4" fillId="4" borderId="0" xfId="0" applyNumberFormat="1" applyFont="1" applyFill="1" applyBorder="1" applyAlignment="1" applyProtection="1">
      <alignment horizontal="left" vertical="center"/>
    </xf>
    <xf numFmtId="4" fontId="4" fillId="4" borderId="8" xfId="0" applyNumberFormat="1" applyFont="1" applyFill="1" applyBorder="1" applyAlignment="1" applyProtection="1">
      <alignment horizontal="left" vertical="center"/>
    </xf>
    <xf numFmtId="0" fontId="5" fillId="4" borderId="3" xfId="0" applyFont="1" applyFill="1" applyBorder="1" applyAlignment="1" applyProtection="1">
      <alignment horizontal="left" vertical="center"/>
    </xf>
    <xf numFmtId="0" fontId="5" fillId="4" borderId="0" xfId="0" applyFont="1" applyFill="1" applyBorder="1" applyAlignment="1" applyProtection="1">
      <alignment horizontal="left" vertical="center"/>
    </xf>
    <xf numFmtId="0" fontId="5" fillId="4" borderId="9" xfId="0" applyFont="1" applyFill="1" applyBorder="1" applyAlignment="1" applyProtection="1">
      <alignment horizontal="left" vertical="center"/>
    </xf>
    <xf numFmtId="0" fontId="4" fillId="4" borderId="4" xfId="0" applyFont="1" applyFill="1" applyBorder="1" applyAlignment="1" applyProtection="1">
      <alignment horizontal="left" vertical="center"/>
    </xf>
    <xf numFmtId="0" fontId="4" fillId="4" borderId="4" xfId="0" applyFont="1" applyFill="1" applyBorder="1" applyAlignment="1" applyProtection="1">
      <alignment horizontal="center" vertical="center"/>
    </xf>
    <xf numFmtId="4" fontId="4" fillId="4" borderId="4" xfId="0" applyNumberFormat="1" applyFont="1" applyFill="1" applyBorder="1" applyAlignment="1" applyProtection="1">
      <alignment horizontal="left" vertical="center"/>
    </xf>
    <xf numFmtId="4" fontId="4" fillId="4" borderId="10" xfId="0" applyNumberFormat="1" applyFont="1" applyFill="1" applyBorder="1" applyAlignment="1" applyProtection="1">
      <alignment horizontal="left" vertical="center"/>
    </xf>
    <xf numFmtId="0" fontId="5" fillId="0" borderId="3"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center" vertical="center"/>
    </xf>
    <xf numFmtId="4" fontId="4" fillId="0" borderId="0" xfId="0" applyNumberFormat="1" applyFont="1" applyFill="1" applyBorder="1" applyAlignment="1" applyProtection="1">
      <alignment horizontal="left" vertical="center"/>
    </xf>
    <xf numFmtId="4" fontId="4" fillId="0" borderId="8" xfId="0" applyNumberFormat="1" applyFont="1" applyFill="1" applyBorder="1" applyAlignment="1" applyProtection="1">
      <alignment horizontal="left" vertical="center"/>
    </xf>
    <xf numFmtId="4" fontId="6" fillId="4" borderId="5" xfId="0" applyNumberFormat="1" applyFont="1" applyFill="1" applyBorder="1" applyAlignment="1" applyProtection="1">
      <alignment horizontal="center" vertical="center" wrapText="1"/>
    </xf>
    <xf numFmtId="4" fontId="4" fillId="0" borderId="5" xfId="0" applyNumberFormat="1" applyFont="1" applyFill="1" applyBorder="1" applyAlignment="1" applyProtection="1">
      <alignment horizontal="right" vertical="center"/>
    </xf>
    <xf numFmtId="4" fontId="3" fillId="4" borderId="5" xfId="0" applyNumberFormat="1" applyFont="1" applyFill="1" applyBorder="1" applyAlignment="1" applyProtection="1">
      <alignment horizontal="right" vertical="center"/>
    </xf>
    <xf numFmtId="0" fontId="5" fillId="0" borderId="11" xfId="0" applyFont="1" applyFill="1" applyBorder="1" applyAlignment="1" applyProtection="1">
      <alignment vertical="center"/>
    </xf>
    <xf numFmtId="0" fontId="5" fillId="0" borderId="0" xfId="0" applyFont="1" applyFill="1" applyBorder="1" applyAlignment="1" applyProtection="1">
      <alignment vertical="center"/>
    </xf>
    <xf numFmtId="0" fontId="6" fillId="2" borderId="5" xfId="0" applyFont="1" applyFill="1" applyBorder="1" applyAlignment="1" applyProtection="1">
      <alignment horizontal="center" vertical="center" wrapText="1"/>
    </xf>
    <xf numFmtId="0" fontId="6" fillId="2" borderId="5" xfId="0" applyFont="1" applyFill="1" applyBorder="1" applyAlignment="1" applyProtection="1">
      <alignment horizontal="left" vertical="center" wrapText="1"/>
    </xf>
    <xf numFmtId="0" fontId="3" fillId="2" borderId="5" xfId="0" applyFont="1" applyFill="1" applyBorder="1" applyAlignment="1" applyProtection="1">
      <alignment horizontal="center" vertical="center" wrapText="1"/>
    </xf>
    <xf numFmtId="4" fontId="6" fillId="2" borderId="5" xfId="0" applyNumberFormat="1" applyFont="1" applyFill="1" applyBorder="1" applyAlignment="1" applyProtection="1">
      <alignment horizontal="center" vertical="center" wrapText="1"/>
    </xf>
    <xf numFmtId="0" fontId="6" fillId="4" borderId="13" xfId="0" applyFont="1" applyFill="1" applyBorder="1" applyAlignment="1" applyProtection="1">
      <alignment horizontal="left" vertical="center"/>
    </xf>
    <xf numFmtId="0" fontId="6" fillId="4" borderId="12" xfId="0" applyFont="1" applyFill="1" applyBorder="1" applyAlignment="1" applyProtection="1">
      <alignment horizontal="left" vertical="center" wrapText="1"/>
    </xf>
    <xf numFmtId="0" fontId="3" fillId="4" borderId="12" xfId="0" applyFont="1" applyFill="1" applyBorder="1" applyAlignment="1" applyProtection="1">
      <alignment horizontal="center" vertical="center" wrapText="1"/>
    </xf>
    <xf numFmtId="0" fontId="6" fillId="4" borderId="12" xfId="0" applyFont="1" applyFill="1" applyBorder="1" applyAlignment="1" applyProtection="1">
      <alignment horizontal="center" vertical="center" wrapText="1"/>
    </xf>
    <xf numFmtId="4" fontId="6" fillId="4" borderId="12" xfId="0" applyNumberFormat="1" applyFont="1" applyFill="1" applyBorder="1" applyAlignment="1" applyProtection="1">
      <alignment horizontal="left" vertical="center" wrapText="1"/>
    </xf>
    <xf numFmtId="4" fontId="6" fillId="4" borderId="14" xfId="0" applyNumberFormat="1" applyFont="1" applyFill="1" applyBorder="1" applyAlignment="1" applyProtection="1">
      <alignment horizontal="right" vertical="center" wrapText="1"/>
    </xf>
    <xf numFmtId="0" fontId="3" fillId="3" borderId="15" xfId="0" applyFont="1" applyFill="1" applyBorder="1" applyAlignment="1" applyProtection="1">
      <alignment horizontal="left" vertical="center"/>
    </xf>
    <xf numFmtId="0" fontId="3" fillId="3" borderId="2" xfId="0" applyFont="1" applyFill="1" applyBorder="1" applyAlignment="1" applyProtection="1">
      <alignment vertical="center" wrapText="1"/>
    </xf>
    <xf numFmtId="0" fontId="3" fillId="3" borderId="2" xfId="0" applyFont="1" applyFill="1" applyBorder="1" applyAlignment="1" applyProtection="1">
      <alignment horizontal="center" vertical="center" wrapText="1"/>
    </xf>
    <xf numFmtId="4" fontId="3" fillId="3" borderId="2" xfId="0" applyNumberFormat="1" applyFont="1" applyFill="1" applyBorder="1" applyAlignment="1" applyProtection="1">
      <alignment vertical="center" wrapText="1"/>
    </xf>
    <xf numFmtId="4" fontId="3" fillId="3" borderId="16" xfId="0" applyNumberFormat="1" applyFont="1" applyFill="1" applyBorder="1" applyAlignment="1" applyProtection="1">
      <alignment horizontal="right" vertical="center" wrapText="1"/>
    </xf>
    <xf numFmtId="0" fontId="5" fillId="0" borderId="17"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wrapText="1"/>
    </xf>
    <xf numFmtId="0" fontId="4" fillId="0" borderId="1" xfId="0" applyFont="1" applyFill="1" applyBorder="1" applyAlignment="1" applyProtection="1">
      <alignment horizontal="center" vertical="center" wrapText="1"/>
    </xf>
    <xf numFmtId="4" fontId="4" fillId="0" borderId="18" xfId="0" applyNumberFormat="1" applyFont="1" applyFill="1" applyBorder="1" applyAlignment="1" applyProtection="1">
      <alignment horizontal="right" vertical="center" wrapText="1"/>
    </xf>
    <xf numFmtId="0" fontId="5" fillId="0" borderId="1" xfId="0" applyFont="1" applyFill="1" applyBorder="1" applyAlignment="1" applyProtection="1">
      <alignment horizontal="left" vertical="center" wrapText="1"/>
    </xf>
    <xf numFmtId="4" fontId="4" fillId="0" borderId="21" xfId="0" applyNumberFormat="1" applyFont="1" applyFill="1" applyBorder="1" applyAlignment="1" applyProtection="1">
      <alignment horizontal="right" vertical="center" wrapText="1"/>
    </xf>
    <xf numFmtId="49" fontId="5" fillId="0" borderId="17" xfId="0" applyNumberFormat="1" applyFont="1" applyFill="1" applyBorder="1" applyAlignment="1">
      <alignment horizontal="left" vertical="center" wrapText="1"/>
    </xf>
    <xf numFmtId="0" fontId="3" fillId="11" borderId="2" xfId="0" applyFont="1" applyFill="1" applyBorder="1" applyAlignment="1">
      <alignment vertical="center"/>
    </xf>
    <xf numFmtId="0" fontId="4" fillId="0" borderId="0" xfId="1" applyFont="1" applyFill="1" applyAlignment="1">
      <alignment horizontal="left" vertical="top"/>
    </xf>
    <xf numFmtId="0" fontId="4" fillId="0" borderId="5" xfId="1" applyFont="1" applyFill="1" applyBorder="1" applyAlignment="1">
      <alignment horizontal="left" vertical="top"/>
    </xf>
    <xf numFmtId="0" fontId="5" fillId="0" borderId="19" xfId="0" applyFont="1" applyFill="1" applyBorder="1" applyAlignment="1" applyProtection="1">
      <alignment horizontal="left" vertical="center" wrapText="1"/>
    </xf>
    <xf numFmtId="0" fontId="4" fillId="0" borderId="20" xfId="0" applyFont="1" applyFill="1" applyBorder="1" applyAlignment="1" applyProtection="1">
      <alignment horizontal="left" vertical="center" wrapText="1"/>
    </xf>
    <xf numFmtId="0" fontId="4" fillId="0" borderId="20" xfId="0" applyFont="1" applyFill="1" applyBorder="1" applyAlignment="1" applyProtection="1">
      <alignment horizontal="center" vertical="center" wrapText="1"/>
    </xf>
    <xf numFmtId="0" fontId="4" fillId="0" borderId="5" xfId="1" applyFont="1" applyFill="1" applyBorder="1" applyAlignment="1">
      <alignment horizontal="center" vertical="center" wrapText="1"/>
    </xf>
    <xf numFmtId="0" fontId="4" fillId="6" borderId="5" xfId="1" applyFont="1" applyFill="1" applyBorder="1" applyAlignment="1">
      <alignment horizontal="left" vertical="top"/>
    </xf>
    <xf numFmtId="0" fontId="3" fillId="6" borderId="5" xfId="1" applyFont="1" applyFill="1" applyBorder="1" applyAlignment="1">
      <alignment horizontal="left" vertical="center"/>
    </xf>
    <xf numFmtId="0" fontId="4" fillId="0" borderId="5" xfId="1" applyFont="1" applyBorder="1" applyAlignment="1">
      <alignment horizontal="left" vertical="top"/>
    </xf>
    <xf numFmtId="0" fontId="5" fillId="0" borderId="27" xfId="0" applyFont="1" applyFill="1" applyBorder="1" applyAlignment="1">
      <alignment horizontal="left" vertical="center" wrapText="1"/>
    </xf>
    <xf numFmtId="0" fontId="4" fillId="0" borderId="28" xfId="0" applyFont="1" applyFill="1" applyBorder="1" applyAlignment="1">
      <alignment horizontal="center" vertical="center" wrapText="1"/>
    </xf>
    <xf numFmtId="0" fontId="5" fillId="0" borderId="0" xfId="1" applyFont="1" applyFill="1" applyBorder="1" applyAlignment="1">
      <alignment horizontal="left" vertical="center" wrapText="1"/>
    </xf>
    <xf numFmtId="0" fontId="4" fillId="0" borderId="0" xfId="1" applyFont="1" applyFill="1" applyBorder="1" applyAlignment="1">
      <alignment horizontal="left" vertical="center" wrapText="1"/>
    </xf>
    <xf numFmtId="0" fontId="4" fillId="0" borderId="0" xfId="1" applyFont="1" applyFill="1" applyBorder="1" applyAlignment="1">
      <alignment horizontal="center" vertical="center" wrapText="1"/>
    </xf>
    <xf numFmtId="4" fontId="4" fillId="0" borderId="0" xfId="1" applyNumberFormat="1" applyFont="1" applyFill="1" applyBorder="1" applyAlignment="1">
      <alignment horizontal="right" vertical="center" wrapText="1"/>
    </xf>
    <xf numFmtId="4" fontId="4" fillId="0" borderId="29" xfId="1" applyNumberFormat="1" applyFont="1" applyFill="1" applyBorder="1" applyAlignment="1">
      <alignment horizontal="right" vertical="center" wrapText="1"/>
    </xf>
    <xf numFmtId="0" fontId="4" fillId="0" borderId="28" xfId="0" applyFont="1" applyFill="1" applyBorder="1" applyAlignment="1">
      <alignment horizontal="left" vertical="center" wrapText="1"/>
    </xf>
    <xf numFmtId="0" fontId="5" fillId="0"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4" fontId="4" fillId="0" borderId="1" xfId="0" applyNumberFormat="1" applyFont="1" applyFill="1" applyBorder="1" applyAlignment="1" applyProtection="1">
      <alignment horizontal="right" vertical="center" wrapText="1"/>
      <protection locked="0"/>
    </xf>
    <xf numFmtId="0" fontId="3" fillId="7" borderId="11" xfId="0" applyFont="1" applyFill="1" applyBorder="1" applyAlignment="1">
      <alignment vertical="center"/>
    </xf>
    <xf numFmtId="0" fontId="3" fillId="7" borderId="7" xfId="0" applyFont="1" applyFill="1" applyBorder="1" applyAlignment="1">
      <alignment vertical="center"/>
    </xf>
    <xf numFmtId="0" fontId="3" fillId="12" borderId="6" xfId="0" applyFont="1" applyFill="1" applyBorder="1" applyAlignment="1" applyProtection="1">
      <alignment horizontal="left" vertical="center"/>
    </xf>
    <xf numFmtId="4" fontId="6" fillId="12" borderId="5" xfId="0" applyNumberFormat="1" applyFont="1" applyFill="1" applyBorder="1" applyAlignment="1" applyProtection="1">
      <alignment horizontal="center" vertical="center" wrapText="1"/>
    </xf>
    <xf numFmtId="4" fontId="3" fillId="12" borderId="5" xfId="0" applyNumberFormat="1" applyFont="1" applyFill="1" applyBorder="1" applyAlignment="1" applyProtection="1">
      <alignment horizontal="right" vertical="center"/>
    </xf>
    <xf numFmtId="49" fontId="4" fillId="0" borderId="24" xfId="0" applyNumberFormat="1" applyFont="1" applyFill="1" applyBorder="1" applyAlignment="1" applyProtection="1">
      <alignment horizontal="left" vertical="center"/>
    </xf>
    <xf numFmtId="0" fontId="4" fillId="0" borderId="25" xfId="0" applyFont="1" applyFill="1" applyBorder="1" applyAlignment="1" applyProtection="1">
      <alignment horizontal="center" vertical="center"/>
    </xf>
    <xf numFmtId="4" fontId="4" fillId="0" borderId="25" xfId="0" applyNumberFormat="1" applyFont="1" applyFill="1" applyBorder="1" applyAlignment="1" applyProtection="1">
      <alignment horizontal="left" vertical="center"/>
    </xf>
    <xf numFmtId="4" fontId="4" fillId="0" borderId="22" xfId="0" applyNumberFormat="1" applyFont="1" applyFill="1" applyBorder="1" applyAlignment="1" applyProtection="1">
      <alignment horizontal="right" vertical="center"/>
    </xf>
    <xf numFmtId="49" fontId="8" fillId="0" borderId="6" xfId="0" applyNumberFormat="1" applyFont="1" applyFill="1" applyBorder="1" applyAlignment="1" applyProtection="1">
      <alignment horizontal="left" vertical="center"/>
    </xf>
    <xf numFmtId="0" fontId="8" fillId="0" borderId="11" xfId="0" applyFont="1" applyFill="1" applyBorder="1" applyAlignment="1" applyProtection="1">
      <alignment horizontal="left" vertical="center"/>
    </xf>
    <xf numFmtId="0" fontId="8" fillId="0" borderId="11" xfId="0" applyFont="1" applyFill="1" applyBorder="1" applyAlignment="1" applyProtection="1">
      <alignment horizontal="center" vertical="center"/>
    </xf>
    <xf numFmtId="4" fontId="8" fillId="0" borderId="11" xfId="0" applyNumberFormat="1" applyFont="1" applyFill="1" applyBorder="1" applyAlignment="1" applyProtection="1">
      <alignment horizontal="left" vertical="center"/>
    </xf>
    <xf numFmtId="4" fontId="8" fillId="0" borderId="7" xfId="0" applyNumberFormat="1" applyFont="1" applyFill="1" applyBorder="1" applyAlignment="1" applyProtection="1">
      <alignment horizontal="right" vertical="center"/>
    </xf>
    <xf numFmtId="49" fontId="8" fillId="0" borderId="9" xfId="0" applyNumberFormat="1" applyFont="1" applyFill="1" applyBorder="1" applyAlignment="1" applyProtection="1">
      <alignment horizontal="left" vertical="center"/>
    </xf>
    <xf numFmtId="0" fontId="8" fillId="0" borderId="4" xfId="0" applyFont="1" applyFill="1" applyBorder="1" applyAlignment="1" applyProtection="1">
      <alignment horizontal="left" vertical="center"/>
    </xf>
    <xf numFmtId="0" fontId="8" fillId="0" borderId="4" xfId="0" applyFont="1" applyFill="1" applyBorder="1" applyAlignment="1" applyProtection="1">
      <alignment horizontal="center" vertical="center"/>
    </xf>
    <xf numFmtId="4" fontId="8" fillId="0" borderId="4" xfId="0" applyNumberFormat="1" applyFont="1" applyFill="1" applyBorder="1" applyAlignment="1" applyProtection="1">
      <alignment horizontal="left" vertical="center"/>
    </xf>
    <xf numFmtId="4" fontId="8" fillId="0" borderId="10" xfId="0" applyNumberFormat="1" applyFont="1" applyFill="1" applyBorder="1" applyAlignment="1" applyProtection="1">
      <alignment horizontal="right" vertical="center"/>
    </xf>
    <xf numFmtId="0" fontId="3" fillId="12" borderId="24" xfId="0" applyFont="1" applyFill="1" applyBorder="1" applyAlignment="1" applyProtection="1">
      <alignment vertical="center"/>
    </xf>
    <xf numFmtId="0" fontId="3" fillId="12" borderId="25" xfId="0" applyFont="1" applyFill="1" applyBorder="1" applyAlignment="1" applyProtection="1">
      <alignment vertical="center"/>
    </xf>
    <xf numFmtId="0" fontId="3" fillId="12" borderId="22" xfId="0" applyFont="1" applyFill="1" applyBorder="1" applyAlignment="1" applyProtection="1">
      <alignment vertical="center"/>
    </xf>
    <xf numFmtId="4" fontId="3" fillId="4" borderId="5" xfId="1" applyNumberFormat="1" applyFont="1" applyFill="1" applyBorder="1" applyAlignment="1">
      <alignment vertical="center"/>
    </xf>
    <xf numFmtId="4" fontId="8" fillId="4" borderId="5" xfId="1" applyNumberFormat="1" applyFont="1" applyFill="1" applyBorder="1" applyAlignment="1">
      <alignment vertical="center"/>
    </xf>
    <xf numFmtId="0" fontId="4" fillId="12" borderId="3" xfId="0" applyFont="1" applyFill="1" applyBorder="1" applyAlignment="1" applyProtection="1">
      <alignment horizontal="left" vertical="center"/>
    </xf>
    <xf numFmtId="0" fontId="4" fillId="12" borderId="0" xfId="0" applyFont="1" applyFill="1" applyBorder="1" applyAlignment="1" applyProtection="1">
      <alignment horizontal="left" vertical="center"/>
    </xf>
    <xf numFmtId="0" fontId="5" fillId="0" borderId="0" xfId="0" applyFont="1" applyFill="1" applyBorder="1" applyAlignment="1">
      <alignment vertical="center"/>
    </xf>
    <xf numFmtId="0" fontId="3" fillId="4" borderId="3" xfId="0" applyFont="1" applyFill="1" applyBorder="1" applyAlignment="1" applyProtection="1">
      <alignment horizontal="left" vertical="center"/>
    </xf>
    <xf numFmtId="0" fontId="3" fillId="12" borderId="3" xfId="0" applyFont="1" applyFill="1" applyBorder="1" applyAlignment="1" applyProtection="1">
      <alignment horizontal="left" vertical="center"/>
    </xf>
    <xf numFmtId="0" fontId="4" fillId="12" borderId="0" xfId="0" applyFont="1" applyFill="1" applyBorder="1" applyAlignment="1" applyProtection="1">
      <alignment horizontal="center" vertical="center"/>
    </xf>
    <xf numFmtId="4" fontId="4" fillId="12" borderId="0" xfId="0" applyNumberFormat="1" applyFont="1" applyFill="1" applyBorder="1" applyAlignment="1" applyProtection="1">
      <alignment horizontal="left" vertical="center"/>
    </xf>
    <xf numFmtId="4" fontId="4" fillId="12" borderId="8" xfId="0" applyNumberFormat="1" applyFont="1" applyFill="1" applyBorder="1" applyAlignment="1" applyProtection="1">
      <alignment horizontal="left" vertical="center"/>
    </xf>
    <xf numFmtId="0" fontId="3" fillId="7" borderId="0" xfId="0" applyFont="1" applyFill="1" applyBorder="1" applyAlignment="1">
      <alignment horizontal="left" vertical="center"/>
    </xf>
    <xf numFmtId="0" fontId="3" fillId="10" borderId="6" xfId="0" applyFont="1" applyFill="1" applyBorder="1" applyAlignment="1" applyProtection="1">
      <alignment horizontal="left" vertical="center"/>
    </xf>
    <xf numFmtId="0" fontId="3" fillId="10" borderId="3" xfId="0" applyFont="1" applyFill="1" applyBorder="1" applyAlignment="1" applyProtection="1">
      <alignment horizontal="left" vertical="center"/>
    </xf>
    <xf numFmtId="0" fontId="3" fillId="7" borderId="6" xfId="0" applyFont="1" applyFill="1" applyBorder="1" applyAlignment="1" applyProtection="1">
      <alignment horizontal="left" vertical="center"/>
    </xf>
    <xf numFmtId="0" fontId="3" fillId="7" borderId="11" xfId="0" applyFont="1" applyFill="1" applyBorder="1" applyAlignment="1" applyProtection="1">
      <alignment horizontal="left" vertical="center"/>
    </xf>
    <xf numFmtId="0" fontId="3" fillId="7" borderId="3" xfId="0" applyFont="1" applyFill="1" applyBorder="1" applyAlignment="1" applyProtection="1">
      <alignment horizontal="left" vertical="center"/>
    </xf>
    <xf numFmtId="0" fontId="3" fillId="7" borderId="0" xfId="0" applyFont="1" applyFill="1" applyBorder="1" applyAlignment="1" applyProtection="1">
      <alignment horizontal="left" vertical="center"/>
    </xf>
    <xf numFmtId="0" fontId="3" fillId="0" borderId="24" xfId="0" applyFont="1" applyFill="1" applyBorder="1" applyAlignment="1">
      <alignment vertical="center"/>
    </xf>
    <xf numFmtId="0" fontId="3" fillId="7" borderId="8" xfId="0" applyFont="1" applyFill="1" applyBorder="1" applyAlignment="1">
      <alignment horizontal="left" vertical="center"/>
    </xf>
    <xf numFmtId="0" fontId="3" fillId="7" borderId="11" xfId="0" applyFont="1" applyFill="1" applyBorder="1" applyAlignment="1" applyProtection="1">
      <alignment vertical="center"/>
    </xf>
    <xf numFmtId="0" fontId="3" fillId="7" borderId="7" xfId="0" applyFont="1" applyFill="1" applyBorder="1" applyAlignment="1" applyProtection="1">
      <alignment vertical="center"/>
    </xf>
    <xf numFmtId="0" fontId="3" fillId="7" borderId="0" xfId="0" applyFont="1" applyFill="1" applyBorder="1" applyAlignment="1" applyProtection="1">
      <alignment vertical="center"/>
    </xf>
    <xf numFmtId="0" fontId="3" fillId="7" borderId="8" xfId="0" applyFont="1" applyFill="1" applyBorder="1" applyAlignment="1" applyProtection="1">
      <alignment vertical="center"/>
    </xf>
    <xf numFmtId="0" fontId="3" fillId="4" borderId="0" xfId="0" applyFont="1" applyFill="1" applyBorder="1" applyAlignment="1">
      <alignment vertical="center"/>
    </xf>
    <xf numFmtId="0" fontId="4" fillId="4" borderId="0" xfId="0" applyFont="1" applyFill="1" applyBorder="1" applyAlignment="1">
      <alignment vertical="center"/>
    </xf>
    <xf numFmtId="0" fontId="5" fillId="4" borderId="0" xfId="0" applyFont="1" applyFill="1" applyBorder="1" applyAlignment="1">
      <alignment vertical="center"/>
    </xf>
    <xf numFmtId="0" fontId="3" fillId="10" borderId="0" xfId="0" applyFont="1" applyFill="1" applyBorder="1" applyAlignment="1" applyProtection="1">
      <alignment horizontal="left" vertical="center"/>
    </xf>
    <xf numFmtId="0" fontId="3" fillId="10" borderId="11" xfId="0" applyFont="1" applyFill="1" applyBorder="1" applyAlignment="1" applyProtection="1">
      <alignment horizontal="left" vertical="center"/>
    </xf>
    <xf numFmtId="0" fontId="4" fillId="0" borderId="0" xfId="0" applyFont="1" applyFill="1" applyBorder="1" applyAlignment="1" applyProtection="1">
      <alignment horizontal="left" vertical="top"/>
    </xf>
    <xf numFmtId="0" fontId="5" fillId="0" borderId="1" xfId="0" applyFont="1" applyFill="1" applyBorder="1" applyAlignment="1" applyProtection="1">
      <alignment horizontal="left" vertical="top" wrapText="1"/>
    </xf>
    <xf numFmtId="0" fontId="4" fillId="0" borderId="1"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1" xfId="0" applyFont="1" applyFill="1" applyBorder="1" applyAlignment="1">
      <alignment horizontal="left" vertical="top" wrapText="1"/>
    </xf>
    <xf numFmtId="0" fontId="9" fillId="0" borderId="0" xfId="0" applyFont="1" applyFill="1" applyBorder="1" applyAlignment="1">
      <alignment horizontal="left" vertical="top"/>
    </xf>
    <xf numFmtId="0" fontId="3" fillId="4" borderId="24" xfId="0" applyFont="1" applyFill="1" applyBorder="1" applyAlignment="1">
      <alignment vertical="top"/>
    </xf>
    <xf numFmtId="0" fontId="3" fillId="4" borderId="25" xfId="0" applyFont="1" applyFill="1" applyBorder="1" applyAlignment="1">
      <alignment vertical="top"/>
    </xf>
    <xf numFmtId="0" fontId="3" fillId="4" borderId="22" xfId="0" applyFont="1" applyFill="1" applyBorder="1" applyAlignment="1">
      <alignment vertical="top"/>
    </xf>
    <xf numFmtId="0" fontId="8" fillId="4" borderId="24" xfId="0" applyFont="1" applyFill="1" applyBorder="1" applyAlignment="1">
      <alignment vertical="top"/>
    </xf>
    <xf numFmtId="4" fontId="3" fillId="13" borderId="5" xfId="0" applyNumberFormat="1" applyFont="1" applyFill="1" applyBorder="1" applyAlignment="1">
      <alignment horizontal="right" vertical="top"/>
    </xf>
    <xf numFmtId="0" fontId="4" fillId="0" borderId="5" xfId="0" applyFont="1" applyFill="1" applyBorder="1" applyAlignment="1">
      <alignment horizontal="left" vertical="top"/>
    </xf>
    <xf numFmtId="0" fontId="4" fillId="0" borderId="5" xfId="0" applyFont="1" applyFill="1" applyBorder="1" applyAlignment="1">
      <alignment horizontal="center" vertical="top"/>
    </xf>
    <xf numFmtId="4" fontId="4" fillId="0" borderId="5" xfId="0" applyNumberFormat="1" applyFont="1" applyFill="1" applyBorder="1" applyAlignment="1">
      <alignment horizontal="right" vertical="top"/>
    </xf>
    <xf numFmtId="0" fontId="4" fillId="0" borderId="0" xfId="0" applyFont="1" applyFill="1" applyBorder="1" applyAlignment="1">
      <alignment horizontal="left" vertical="top"/>
    </xf>
    <xf numFmtId="0" fontId="3" fillId="0" borderId="25" xfId="0" applyFont="1" applyFill="1" applyBorder="1" applyAlignment="1">
      <alignment vertical="center"/>
    </xf>
    <xf numFmtId="0" fontId="5" fillId="0" borderId="1" xfId="0" applyFont="1" applyFill="1" applyBorder="1" applyAlignment="1" applyProtection="1">
      <alignment vertical="center" wrapText="1"/>
    </xf>
    <xf numFmtId="0" fontId="4" fillId="0" borderId="20" xfId="0" applyFont="1" applyFill="1" applyBorder="1" applyAlignment="1">
      <alignment horizontal="left" vertical="top" wrapText="1"/>
    </xf>
    <xf numFmtId="4" fontId="9" fillId="0" borderId="0" xfId="0" applyNumberFormat="1" applyFont="1" applyFill="1" applyBorder="1" applyAlignment="1">
      <alignment horizontal="right" vertical="top"/>
    </xf>
    <xf numFmtId="0" fontId="9" fillId="0" borderId="0" xfId="0" applyFont="1" applyFill="1" applyBorder="1" applyAlignment="1">
      <alignment vertical="top"/>
    </xf>
    <xf numFmtId="0" fontId="9" fillId="0" borderId="0" xfId="0" applyFont="1" applyFill="1" applyBorder="1" applyAlignment="1">
      <alignment horizontal="right" vertical="top"/>
    </xf>
    <xf numFmtId="4" fontId="9" fillId="0" borderId="0" xfId="0" applyNumberFormat="1" applyFont="1" applyFill="1" applyBorder="1" applyAlignment="1">
      <alignment horizontal="left" vertical="top"/>
    </xf>
    <xf numFmtId="0" fontId="9" fillId="0" borderId="0" xfId="0" applyFont="1" applyFill="1" applyBorder="1" applyAlignment="1">
      <alignment horizontal="center" vertical="top"/>
    </xf>
    <xf numFmtId="0" fontId="4" fillId="4" borderId="0" xfId="0" applyFont="1" applyFill="1" applyBorder="1" applyAlignment="1">
      <alignment horizontal="left" vertical="center"/>
    </xf>
    <xf numFmtId="0" fontId="5" fillId="0" borderId="20" xfId="0" applyFont="1" applyFill="1" applyBorder="1" applyAlignment="1" applyProtection="1">
      <alignment horizontal="left" vertical="top" wrapText="1"/>
    </xf>
    <xf numFmtId="0" fontId="3" fillId="10" borderId="11" xfId="0" applyFont="1" applyFill="1" applyBorder="1" applyAlignment="1" applyProtection="1">
      <alignment vertical="center" wrapText="1"/>
    </xf>
    <xf numFmtId="0" fontId="3" fillId="10" borderId="11" xfId="0" applyFont="1" applyFill="1" applyBorder="1" applyAlignment="1" applyProtection="1">
      <alignment vertical="center"/>
    </xf>
    <xf numFmtId="0" fontId="3" fillId="10" borderId="7" xfId="0" applyFont="1" applyFill="1" applyBorder="1" applyAlignment="1" applyProtection="1">
      <alignment vertical="center"/>
    </xf>
    <xf numFmtId="0" fontId="3" fillId="10" borderId="0" xfId="0" applyFont="1" applyFill="1" applyBorder="1" applyAlignment="1" applyProtection="1">
      <alignment vertical="center" wrapText="1"/>
    </xf>
    <xf numFmtId="0" fontId="3" fillId="10" borderId="0" xfId="0" applyFont="1" applyFill="1" applyBorder="1" applyAlignment="1" applyProtection="1">
      <alignment vertical="center"/>
    </xf>
    <xf numFmtId="0" fontId="3" fillId="10" borderId="8" xfId="0" applyFont="1" applyFill="1" applyBorder="1" applyAlignment="1" applyProtection="1">
      <alignment vertical="center"/>
    </xf>
    <xf numFmtId="0" fontId="3" fillId="7" borderId="11" xfId="0" applyFont="1" applyFill="1" applyBorder="1" applyAlignment="1" applyProtection="1">
      <alignment horizontal="left" vertical="center"/>
    </xf>
    <xf numFmtId="0" fontId="3" fillId="7" borderId="0" xfId="0" applyFont="1" applyFill="1" applyBorder="1" applyAlignment="1" applyProtection="1">
      <alignment horizontal="left" vertical="center"/>
    </xf>
    <xf numFmtId="0" fontId="3" fillId="10" borderId="0" xfId="0" applyFont="1" applyFill="1" applyBorder="1" applyAlignment="1" applyProtection="1">
      <alignment horizontal="left" vertical="center"/>
    </xf>
    <xf numFmtId="0" fontId="3" fillId="12" borderId="11" xfId="0" applyFont="1" applyFill="1" applyBorder="1" applyAlignment="1" applyProtection="1">
      <alignment horizontal="left" vertical="center"/>
    </xf>
    <xf numFmtId="0" fontId="3" fillId="12" borderId="0" xfId="0" applyFont="1" applyFill="1" applyBorder="1" applyAlignment="1" applyProtection="1">
      <alignment horizontal="left" vertical="center"/>
    </xf>
    <xf numFmtId="0" fontId="3" fillId="10" borderId="11" xfId="0" applyFont="1" applyFill="1" applyBorder="1" applyAlignment="1" applyProtection="1">
      <alignment horizontal="left" vertical="center"/>
    </xf>
    <xf numFmtId="0" fontId="3" fillId="4" borderId="11" xfId="0" applyFont="1" applyFill="1" applyBorder="1" applyAlignment="1" applyProtection="1">
      <alignment horizontal="left" vertical="center"/>
    </xf>
    <xf numFmtId="0" fontId="3" fillId="4" borderId="0" xfId="0" applyFont="1" applyFill="1" applyBorder="1" applyAlignment="1" applyProtection="1">
      <alignment horizontal="left" vertical="center"/>
    </xf>
    <xf numFmtId="0" fontId="5" fillId="4" borderId="4" xfId="0" applyFont="1" applyFill="1" applyBorder="1" applyAlignment="1" applyProtection="1">
      <alignment horizontal="left" vertical="center"/>
    </xf>
    <xf numFmtId="0" fontId="4" fillId="0" borderId="25" xfId="0" applyFont="1" applyFill="1" applyBorder="1" applyAlignment="1" applyProtection="1">
      <alignment horizontal="left" vertical="center"/>
    </xf>
    <xf numFmtId="0" fontId="4" fillId="7" borderId="3" xfId="0" applyFont="1" applyFill="1" applyBorder="1" applyAlignment="1" applyProtection="1">
      <alignment horizontal="left" vertical="center"/>
    </xf>
    <xf numFmtId="0" fontId="4" fillId="7" borderId="0" xfId="0" applyFont="1" applyFill="1" applyBorder="1" applyAlignment="1" applyProtection="1">
      <alignment horizontal="left" vertical="center"/>
    </xf>
    <xf numFmtId="0" fontId="4" fillId="7" borderId="0" xfId="0" applyFont="1" applyFill="1" applyBorder="1" applyAlignment="1" applyProtection="1">
      <alignment horizontal="center" vertical="center"/>
    </xf>
    <xf numFmtId="4" fontId="4" fillId="7" borderId="0" xfId="0" applyNumberFormat="1" applyFont="1" applyFill="1" applyBorder="1" applyAlignment="1" applyProtection="1">
      <alignment horizontal="left" vertical="center"/>
    </xf>
    <xf numFmtId="4" fontId="4" fillId="7" borderId="0" xfId="0" applyNumberFormat="1" applyFont="1" applyFill="1" applyBorder="1" applyAlignment="1" applyProtection="1">
      <alignment vertical="center"/>
    </xf>
    <xf numFmtId="4" fontId="4" fillId="7" borderId="8" xfId="0" applyNumberFormat="1" applyFont="1" applyFill="1" applyBorder="1" applyAlignment="1" applyProtection="1">
      <alignment vertical="center"/>
    </xf>
    <xf numFmtId="0" fontId="5" fillId="7" borderId="3" xfId="0" applyFont="1" applyFill="1" applyBorder="1" applyAlignment="1" applyProtection="1">
      <alignment horizontal="left" vertical="center"/>
    </xf>
    <xf numFmtId="0" fontId="5" fillId="7" borderId="0" xfId="0" applyFont="1" applyFill="1" applyBorder="1" applyAlignment="1" applyProtection="1">
      <alignment horizontal="left" vertical="center"/>
    </xf>
    <xf numFmtId="0" fontId="5" fillId="7" borderId="9" xfId="0" applyFont="1" applyFill="1" applyBorder="1" applyAlignment="1" applyProtection="1">
      <alignment horizontal="left" vertical="center"/>
    </xf>
    <xf numFmtId="0" fontId="5" fillId="7" borderId="4" xfId="0" applyFont="1" applyFill="1" applyBorder="1" applyAlignment="1" applyProtection="1">
      <alignment horizontal="left" vertical="center"/>
    </xf>
    <xf numFmtId="0" fontId="4" fillId="7" borderId="4" xfId="0" applyFont="1" applyFill="1" applyBorder="1" applyAlignment="1" applyProtection="1">
      <alignment horizontal="center" vertical="center"/>
    </xf>
    <xf numFmtId="4" fontId="4" fillId="7" borderId="4" xfId="0" applyNumberFormat="1" applyFont="1" applyFill="1" applyBorder="1" applyAlignment="1" applyProtection="1">
      <alignment horizontal="left" vertical="center"/>
    </xf>
    <xf numFmtId="4" fontId="4" fillId="7" borderId="4" xfId="0" applyNumberFormat="1" applyFont="1" applyFill="1" applyBorder="1" applyAlignment="1" applyProtection="1">
      <alignment vertical="center"/>
    </xf>
    <xf numFmtId="4" fontId="4" fillId="7" borderId="10" xfId="0" applyNumberFormat="1" applyFont="1" applyFill="1" applyBorder="1" applyAlignment="1" applyProtection="1">
      <alignment vertical="center"/>
    </xf>
    <xf numFmtId="0" fontId="6" fillId="7" borderId="13" xfId="0" applyFont="1" applyFill="1" applyBorder="1" applyAlignment="1" applyProtection="1">
      <alignment horizontal="left" vertical="center"/>
    </xf>
    <xf numFmtId="0" fontId="6" fillId="7" borderId="12" xfId="0" applyFont="1" applyFill="1" applyBorder="1" applyAlignment="1" applyProtection="1">
      <alignment horizontal="left" vertical="center" wrapText="1"/>
    </xf>
    <xf numFmtId="0" fontId="3" fillId="7" borderId="12" xfId="0" applyFont="1" applyFill="1" applyBorder="1" applyAlignment="1" applyProtection="1">
      <alignment horizontal="center" vertical="center" wrapText="1"/>
    </xf>
    <xf numFmtId="0" fontId="6" fillId="7" borderId="12" xfId="0" applyFont="1" applyFill="1" applyBorder="1" applyAlignment="1" applyProtection="1">
      <alignment horizontal="center" vertical="center" wrapText="1"/>
    </xf>
    <xf numFmtId="4" fontId="6" fillId="7" borderId="12" xfId="0" applyNumberFormat="1" applyFont="1" applyFill="1" applyBorder="1" applyAlignment="1" applyProtection="1">
      <alignment horizontal="left" vertical="center" wrapText="1"/>
    </xf>
    <xf numFmtId="4" fontId="6" fillId="7" borderId="14" xfId="0" applyNumberFormat="1" applyFont="1" applyFill="1" applyBorder="1" applyAlignment="1" applyProtection="1">
      <alignment horizontal="right" vertical="center" wrapText="1"/>
    </xf>
    <xf numFmtId="0" fontId="3" fillId="9" borderId="30" xfId="0" applyFont="1" applyFill="1" applyBorder="1" applyAlignment="1" applyProtection="1">
      <alignment vertical="center" wrapText="1"/>
    </xf>
    <xf numFmtId="0" fontId="4" fillId="10" borderId="3" xfId="0" applyFont="1" applyFill="1" applyBorder="1" applyAlignment="1" applyProtection="1">
      <alignment horizontal="left" vertical="center"/>
    </xf>
    <xf numFmtId="0" fontId="4" fillId="10" borderId="0" xfId="0" applyFont="1" applyFill="1" applyBorder="1" applyAlignment="1" applyProtection="1">
      <alignment horizontal="left" vertical="center"/>
    </xf>
    <xf numFmtId="0" fontId="4" fillId="10" borderId="0" xfId="0" applyFont="1" applyFill="1" applyBorder="1" applyAlignment="1" applyProtection="1">
      <alignment horizontal="center" vertical="center"/>
    </xf>
    <xf numFmtId="4" fontId="4" fillId="10" borderId="0" xfId="0" applyNumberFormat="1" applyFont="1" applyFill="1" applyBorder="1" applyAlignment="1" applyProtection="1">
      <alignment horizontal="left" vertical="center"/>
    </xf>
    <xf numFmtId="4" fontId="4" fillId="10" borderId="8" xfId="0" applyNumberFormat="1" applyFont="1" applyFill="1" applyBorder="1" applyAlignment="1" applyProtection="1">
      <alignment horizontal="left" vertical="center"/>
    </xf>
    <xf numFmtId="0" fontId="5" fillId="10" borderId="3" xfId="0" applyFont="1" applyFill="1" applyBorder="1" applyAlignment="1" applyProtection="1">
      <alignment horizontal="left" vertical="center"/>
    </xf>
    <xf numFmtId="0" fontId="5" fillId="10" borderId="0" xfId="0" applyFont="1" applyFill="1" applyBorder="1" applyAlignment="1" applyProtection="1">
      <alignment horizontal="left" vertical="center"/>
    </xf>
    <xf numFmtId="0" fontId="5" fillId="10" borderId="9" xfId="0" applyFont="1" applyFill="1" applyBorder="1" applyAlignment="1" applyProtection="1">
      <alignment horizontal="left" vertical="center"/>
    </xf>
    <xf numFmtId="0" fontId="5" fillId="10" borderId="4" xfId="0" applyFont="1" applyFill="1" applyBorder="1" applyAlignment="1" applyProtection="1">
      <alignment horizontal="left" vertical="center"/>
    </xf>
    <xf numFmtId="0" fontId="4" fillId="10" borderId="4" xfId="0" applyFont="1" applyFill="1" applyBorder="1" applyAlignment="1" applyProtection="1">
      <alignment horizontal="left" vertical="center"/>
    </xf>
    <xf numFmtId="0" fontId="4" fillId="10" borderId="4" xfId="0" applyFont="1" applyFill="1" applyBorder="1" applyAlignment="1" applyProtection="1">
      <alignment horizontal="center" vertical="center"/>
    </xf>
    <xf numFmtId="4" fontId="4" fillId="10" borderId="4" xfId="0" applyNumberFormat="1" applyFont="1" applyFill="1" applyBorder="1" applyAlignment="1" applyProtection="1">
      <alignment horizontal="left" vertical="center"/>
    </xf>
    <xf numFmtId="4" fontId="4" fillId="10" borderId="10" xfId="0" applyNumberFormat="1" applyFont="1" applyFill="1" applyBorder="1" applyAlignment="1" applyProtection="1">
      <alignment horizontal="left" vertical="center"/>
    </xf>
    <xf numFmtId="0" fontId="6" fillId="10" borderId="13" xfId="0" applyFont="1" applyFill="1" applyBorder="1" applyAlignment="1" applyProtection="1">
      <alignment horizontal="left" vertical="center"/>
    </xf>
    <xf numFmtId="0" fontId="6" fillId="10" borderId="12" xfId="0" applyFont="1" applyFill="1" applyBorder="1" applyAlignment="1" applyProtection="1">
      <alignment horizontal="left" vertical="center" wrapText="1"/>
    </xf>
    <xf numFmtId="0" fontId="3" fillId="10" borderId="12" xfId="0" applyFont="1" applyFill="1" applyBorder="1" applyAlignment="1" applyProtection="1">
      <alignment horizontal="center" vertical="center" wrapText="1"/>
    </xf>
    <xf numFmtId="0" fontId="6" fillId="10" borderId="12" xfId="0" applyFont="1" applyFill="1" applyBorder="1" applyAlignment="1" applyProtection="1">
      <alignment horizontal="center" vertical="center" wrapText="1"/>
    </xf>
    <xf numFmtId="4" fontId="6" fillId="10" borderId="12" xfId="0" applyNumberFormat="1" applyFont="1" applyFill="1" applyBorder="1" applyAlignment="1" applyProtection="1">
      <alignment horizontal="left" vertical="center" wrapText="1"/>
    </xf>
    <xf numFmtId="4" fontId="6" fillId="10" borderId="14" xfId="0" applyNumberFormat="1" applyFont="1" applyFill="1" applyBorder="1" applyAlignment="1" applyProtection="1">
      <alignment horizontal="right" vertical="center" wrapText="1"/>
    </xf>
    <xf numFmtId="0" fontId="6" fillId="11" borderId="15" xfId="0" applyFont="1" applyFill="1" applyBorder="1" applyAlignment="1" applyProtection="1">
      <alignment horizontal="left" vertical="center"/>
    </xf>
    <xf numFmtId="0" fontId="3" fillId="11" borderId="2" xfId="0" applyFont="1" applyFill="1" applyBorder="1" applyAlignment="1" applyProtection="1">
      <alignment vertical="center" wrapText="1"/>
    </xf>
    <xf numFmtId="0" fontId="3" fillId="11" borderId="2" xfId="0" applyFont="1" applyFill="1" applyBorder="1" applyAlignment="1" applyProtection="1">
      <alignment horizontal="center" vertical="center" wrapText="1"/>
    </xf>
    <xf numFmtId="4" fontId="3" fillId="11" borderId="2" xfId="0" applyNumberFormat="1" applyFont="1" applyFill="1" applyBorder="1" applyAlignment="1" applyProtection="1">
      <alignment vertical="center" wrapText="1"/>
    </xf>
    <xf numFmtId="4" fontId="3" fillId="11" borderId="16" xfId="0" applyNumberFormat="1" applyFont="1" applyFill="1" applyBorder="1" applyAlignment="1" applyProtection="1">
      <alignment horizontal="right" vertical="center" wrapText="1"/>
    </xf>
    <xf numFmtId="0" fontId="3" fillId="11" borderId="2" xfId="0" applyFont="1" applyFill="1" applyBorder="1" applyAlignment="1" applyProtection="1">
      <alignment vertical="center"/>
    </xf>
    <xf numFmtId="49" fontId="5" fillId="0" borderId="17" xfId="0" applyNumberFormat="1" applyFont="1" applyFill="1" applyBorder="1" applyAlignment="1" applyProtection="1">
      <alignment horizontal="left" vertical="center" wrapText="1"/>
    </xf>
    <xf numFmtId="0" fontId="6" fillId="9" borderId="31" xfId="0" applyFont="1" applyFill="1" applyBorder="1" applyAlignment="1" applyProtection="1">
      <alignment horizontal="left" vertical="center"/>
    </xf>
    <xf numFmtId="0" fontId="3" fillId="9" borderId="30" xfId="0" applyFont="1" applyFill="1" applyBorder="1" applyAlignment="1" applyProtection="1">
      <alignment horizontal="center" vertical="center" wrapText="1"/>
    </xf>
    <xf numFmtId="4" fontId="3" fillId="9" borderId="30" xfId="0" applyNumberFormat="1" applyFont="1" applyFill="1" applyBorder="1" applyAlignment="1" applyProtection="1">
      <alignment vertical="center" wrapText="1"/>
    </xf>
    <xf numFmtId="4" fontId="3" fillId="9" borderId="32" xfId="0" applyNumberFormat="1" applyFont="1" applyFill="1" applyBorder="1" applyAlignment="1" applyProtection="1">
      <alignment horizontal="right" vertical="center" wrapText="1"/>
    </xf>
    <xf numFmtId="0" fontId="6" fillId="9" borderId="5" xfId="0" applyFont="1" applyFill="1" applyBorder="1" applyAlignment="1" applyProtection="1">
      <alignment horizontal="left" vertical="center"/>
    </xf>
    <xf numFmtId="0" fontId="3" fillId="9" borderId="5" xfId="0" applyFont="1" applyFill="1" applyBorder="1" applyAlignment="1" applyProtection="1">
      <alignment vertical="center" wrapText="1"/>
    </xf>
    <xf numFmtId="0" fontId="3" fillId="9" borderId="5" xfId="0" applyFont="1" applyFill="1" applyBorder="1" applyAlignment="1" applyProtection="1">
      <alignment horizontal="center" vertical="center" wrapText="1"/>
    </xf>
    <xf numFmtId="4" fontId="3" fillId="9" borderId="5" xfId="0" applyNumberFormat="1" applyFont="1" applyFill="1" applyBorder="1" applyAlignment="1" applyProtection="1">
      <alignment vertical="center" wrapText="1"/>
    </xf>
    <xf numFmtId="4" fontId="3" fillId="9" borderId="5" xfId="0" applyNumberFormat="1" applyFont="1" applyFill="1" applyBorder="1" applyAlignment="1" applyProtection="1">
      <alignment horizontal="right" vertical="center" wrapText="1"/>
    </xf>
    <xf numFmtId="0" fontId="4" fillId="0" borderId="20" xfId="0" applyFont="1" applyFill="1" applyBorder="1" applyAlignment="1" applyProtection="1">
      <alignment horizontal="left" vertical="top" wrapText="1"/>
    </xf>
    <xf numFmtId="0" fontId="3" fillId="12" borderId="11" xfId="0" applyFont="1" applyFill="1" applyBorder="1" applyAlignment="1" applyProtection="1">
      <alignment horizontal="left" vertical="center" wrapText="1"/>
    </xf>
    <xf numFmtId="0" fontId="3" fillId="12" borderId="11" xfId="0" applyFont="1" applyFill="1" applyBorder="1" applyAlignment="1" applyProtection="1">
      <alignment horizontal="left" vertical="center"/>
    </xf>
    <xf numFmtId="0" fontId="3" fillId="12" borderId="7" xfId="0" applyFont="1" applyFill="1" applyBorder="1" applyAlignment="1" applyProtection="1">
      <alignment horizontal="left" vertical="center"/>
    </xf>
    <xf numFmtId="0" fontId="3" fillId="12" borderId="24" xfId="0" applyFont="1" applyFill="1" applyBorder="1" applyAlignment="1" applyProtection="1">
      <alignment horizontal="left" vertical="center"/>
    </xf>
    <xf numFmtId="0" fontId="3" fillId="12" borderId="25" xfId="0" applyFont="1" applyFill="1" applyBorder="1" applyAlignment="1" applyProtection="1">
      <alignment horizontal="left" vertical="center"/>
    </xf>
    <xf numFmtId="0" fontId="3" fillId="12" borderId="22" xfId="0" applyFont="1" applyFill="1" applyBorder="1" applyAlignment="1" applyProtection="1">
      <alignment horizontal="left" vertical="center"/>
    </xf>
    <xf numFmtId="0" fontId="3" fillId="4" borderId="11" xfId="0" applyFont="1" applyFill="1" applyBorder="1" applyAlignment="1" applyProtection="1">
      <alignment horizontal="left" vertical="center" wrapText="1"/>
    </xf>
    <xf numFmtId="0" fontId="3" fillId="4" borderId="11" xfId="0" applyFont="1" applyFill="1" applyBorder="1" applyAlignment="1" applyProtection="1">
      <alignment horizontal="left" vertical="center"/>
    </xf>
    <xf numFmtId="0" fontId="3" fillId="4" borderId="7" xfId="0" applyFont="1" applyFill="1" applyBorder="1" applyAlignment="1" applyProtection="1">
      <alignment horizontal="left" vertical="center"/>
    </xf>
    <xf numFmtId="0" fontId="4" fillId="0" borderId="24" xfId="0" applyFont="1" applyFill="1" applyBorder="1" applyAlignment="1" applyProtection="1">
      <alignment horizontal="left" vertical="center"/>
    </xf>
    <xf numFmtId="0" fontId="4" fillId="0" borderId="25" xfId="0" applyFont="1" applyFill="1" applyBorder="1" applyAlignment="1" applyProtection="1">
      <alignment horizontal="left" vertical="center"/>
    </xf>
    <xf numFmtId="0" fontId="4" fillId="0" borderId="22"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3" fillId="4" borderId="25" xfId="0" applyFont="1" applyFill="1" applyBorder="1" applyAlignment="1" applyProtection="1">
      <alignment horizontal="left" vertical="center"/>
    </xf>
    <xf numFmtId="0" fontId="3" fillId="4" borderId="22" xfId="0" applyFont="1" applyFill="1" applyBorder="1" applyAlignment="1" applyProtection="1">
      <alignment horizontal="left" vertical="center"/>
    </xf>
    <xf numFmtId="0" fontId="3" fillId="12" borderId="0" xfId="0" applyFont="1" applyFill="1" applyBorder="1" applyAlignment="1" applyProtection="1">
      <alignment horizontal="left" vertical="center" wrapText="1"/>
    </xf>
    <xf numFmtId="0" fontId="3" fillId="12" borderId="0" xfId="0" applyFont="1" applyFill="1" applyBorder="1" applyAlignment="1" applyProtection="1">
      <alignment horizontal="left" vertical="center"/>
    </xf>
    <xf numFmtId="0" fontId="3" fillId="12" borderId="8" xfId="0" applyFont="1" applyFill="1" applyBorder="1" applyAlignment="1" applyProtection="1">
      <alignment horizontal="left" vertical="center"/>
    </xf>
    <xf numFmtId="0" fontId="3" fillId="4" borderId="0" xfId="0" applyFont="1" applyFill="1" applyBorder="1" applyAlignment="1" applyProtection="1">
      <alignment horizontal="left" vertical="center" wrapText="1"/>
    </xf>
    <xf numFmtId="0" fontId="3" fillId="4" borderId="0"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10" borderId="11" xfId="0" applyFont="1" applyFill="1" applyBorder="1" applyAlignment="1" applyProtection="1">
      <alignment horizontal="left" vertical="center" wrapText="1"/>
    </xf>
    <xf numFmtId="0" fontId="3" fillId="10" borderId="11" xfId="0" applyFont="1" applyFill="1" applyBorder="1" applyAlignment="1" applyProtection="1">
      <alignment horizontal="left" vertical="center"/>
    </xf>
    <xf numFmtId="0" fontId="3" fillId="10" borderId="7" xfId="0" applyFont="1" applyFill="1" applyBorder="1" applyAlignment="1" applyProtection="1">
      <alignment horizontal="left" vertical="center"/>
    </xf>
    <xf numFmtId="0" fontId="3" fillId="10" borderId="0" xfId="0" applyFont="1" applyFill="1" applyBorder="1" applyAlignment="1" applyProtection="1">
      <alignment horizontal="left" vertical="center" wrapText="1"/>
    </xf>
    <xf numFmtId="0" fontId="3" fillId="10" borderId="0" xfId="0" applyFont="1" applyFill="1" applyBorder="1" applyAlignment="1" applyProtection="1">
      <alignment horizontal="left" vertical="center"/>
    </xf>
    <xf numFmtId="0" fontId="3" fillId="10" borderId="8" xfId="0" applyFont="1" applyFill="1" applyBorder="1" applyAlignment="1" applyProtection="1">
      <alignment horizontal="left" vertical="center"/>
    </xf>
    <xf numFmtId="0" fontId="4" fillId="0" borderId="5" xfId="0" applyFont="1" applyFill="1" applyBorder="1" applyAlignment="1">
      <alignment horizontal="center" vertical="top"/>
    </xf>
    <xf numFmtId="0" fontId="3" fillId="4" borderId="3" xfId="0" applyFont="1" applyFill="1" applyBorder="1" applyAlignment="1">
      <alignment horizontal="left" vertical="center"/>
    </xf>
    <xf numFmtId="0" fontId="3" fillId="4" borderId="0" xfId="0" applyFont="1" applyFill="1" applyBorder="1" applyAlignment="1">
      <alignment horizontal="left" vertical="center"/>
    </xf>
    <xf numFmtId="0" fontId="3" fillId="4" borderId="8" xfId="0" applyFont="1" applyFill="1" applyBorder="1" applyAlignment="1">
      <alignment horizontal="left" vertical="center"/>
    </xf>
    <xf numFmtId="0" fontId="4" fillId="4" borderId="3" xfId="0" applyFont="1" applyFill="1" applyBorder="1" applyAlignment="1">
      <alignment horizontal="left" vertical="center"/>
    </xf>
    <xf numFmtId="0" fontId="4" fillId="4" borderId="0" xfId="0" applyFont="1" applyFill="1" applyBorder="1" applyAlignment="1">
      <alignment horizontal="left" vertical="center"/>
    </xf>
    <xf numFmtId="0" fontId="4" fillId="4" borderId="8" xfId="0" applyFont="1" applyFill="1" applyBorder="1" applyAlignment="1">
      <alignment horizontal="left" vertical="center"/>
    </xf>
    <xf numFmtId="0" fontId="5" fillId="4" borderId="3" xfId="0" applyFont="1" applyFill="1" applyBorder="1" applyAlignment="1">
      <alignment horizontal="left" vertical="center"/>
    </xf>
    <xf numFmtId="0" fontId="5" fillId="4" borderId="0" xfId="0" applyFont="1" applyFill="1" applyBorder="1" applyAlignment="1">
      <alignment horizontal="left" vertical="center"/>
    </xf>
    <xf numFmtId="0" fontId="5" fillId="4" borderId="9" xfId="0" applyFont="1" applyFill="1" applyBorder="1" applyAlignment="1">
      <alignment horizontal="left" vertical="center"/>
    </xf>
    <xf numFmtId="0" fontId="5" fillId="4" borderId="4" xfId="0" applyFont="1" applyFill="1" applyBorder="1" applyAlignment="1">
      <alignment horizontal="left" vertical="center"/>
    </xf>
    <xf numFmtId="0" fontId="3" fillId="13" borderId="24" xfId="0" applyFont="1" applyFill="1" applyBorder="1" applyAlignment="1">
      <alignment horizontal="left" vertical="top"/>
    </xf>
    <xf numFmtId="0" fontId="3" fillId="13" borderId="25" xfId="0" applyFont="1" applyFill="1" applyBorder="1" applyAlignment="1">
      <alignment horizontal="left" vertical="top"/>
    </xf>
    <xf numFmtId="0" fontId="3" fillId="13" borderId="22" xfId="0" applyFont="1" applyFill="1" applyBorder="1" applyAlignment="1">
      <alignment horizontal="left" vertical="top"/>
    </xf>
    <xf numFmtId="0" fontId="5" fillId="4" borderId="0" xfId="0" applyFont="1" applyFill="1" applyBorder="1" applyAlignment="1" applyProtection="1">
      <alignment horizontal="left" vertical="center" wrapText="1"/>
    </xf>
    <xf numFmtId="0" fontId="5" fillId="4" borderId="8" xfId="0" applyFont="1" applyFill="1" applyBorder="1" applyAlignment="1" applyProtection="1">
      <alignment horizontal="left" vertical="center" wrapText="1"/>
    </xf>
    <xf numFmtId="0" fontId="5" fillId="4" borderId="4" xfId="0" applyFont="1" applyFill="1" applyBorder="1" applyAlignment="1" applyProtection="1">
      <alignment horizontal="left" vertical="center"/>
    </xf>
    <xf numFmtId="0" fontId="5" fillId="4" borderId="10" xfId="0" applyFont="1" applyFill="1" applyBorder="1" applyAlignment="1" applyProtection="1">
      <alignment horizontal="left" vertical="center"/>
    </xf>
    <xf numFmtId="0" fontId="2" fillId="4" borderId="24" xfId="0" applyFont="1" applyFill="1" applyBorder="1" applyAlignment="1">
      <alignment horizontal="left" vertical="top"/>
    </xf>
    <xf numFmtId="0" fontId="2" fillId="4" borderId="25" xfId="0" applyFont="1" applyFill="1" applyBorder="1" applyAlignment="1">
      <alignment horizontal="left" vertical="top"/>
    </xf>
    <xf numFmtId="0" fontId="2" fillId="4" borderId="22" xfId="0" applyFont="1" applyFill="1" applyBorder="1" applyAlignment="1">
      <alignment horizontal="left" vertical="top"/>
    </xf>
    <xf numFmtId="0" fontId="3" fillId="8" borderId="24" xfId="0" applyFont="1" applyFill="1" applyBorder="1" applyAlignment="1">
      <alignment horizontal="left" vertical="center"/>
    </xf>
    <xf numFmtId="0" fontId="3" fillId="8" borderId="25" xfId="0" applyFont="1" applyFill="1" applyBorder="1" applyAlignment="1">
      <alignment horizontal="left" vertical="center"/>
    </xf>
    <xf numFmtId="0" fontId="3" fillId="8" borderId="22" xfId="0" applyFont="1" applyFill="1" applyBorder="1" applyAlignment="1">
      <alignment horizontal="left" vertical="center"/>
    </xf>
    <xf numFmtId="0" fontId="3" fillId="8" borderId="5" xfId="0" applyFont="1" applyFill="1" applyBorder="1" applyAlignment="1">
      <alignment horizontal="left" vertical="center"/>
    </xf>
    <xf numFmtId="0" fontId="3" fillId="10" borderId="5" xfId="0" applyFont="1" applyFill="1" applyBorder="1" applyAlignment="1">
      <alignment horizontal="left" vertical="center"/>
    </xf>
    <xf numFmtId="0" fontId="3" fillId="10" borderId="23" xfId="0" applyFont="1" applyFill="1" applyBorder="1" applyAlignment="1">
      <alignment horizontal="left" vertical="center"/>
    </xf>
    <xf numFmtId="0" fontId="10" fillId="0" borderId="0" xfId="0" applyFont="1" applyFill="1" applyBorder="1" applyAlignment="1" applyProtection="1">
      <alignment vertical="center"/>
    </xf>
  </cellXfs>
  <cellStyles count="2">
    <cellStyle name="Normální" xfId="0" builtinId="0"/>
    <cellStyle name="Normální 2"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H104"/>
  <sheetViews>
    <sheetView tabSelected="1" topLeftCell="A22" zoomScaleNormal="100" zoomScaleSheetLayoutView="96" workbookViewId="0">
      <selection activeCell="A31" sqref="A31"/>
    </sheetView>
  </sheetViews>
  <sheetFormatPr defaultColWidth="15.77734375" defaultRowHeight="14.4" x14ac:dyDescent="0.25"/>
  <cols>
    <col min="1" max="1" width="6.77734375" style="130" customWidth="1"/>
    <col min="2" max="2" width="22.77734375" style="130" customWidth="1"/>
    <col min="3" max="3" width="30.77734375" style="130" customWidth="1"/>
    <col min="4" max="4" width="90.77734375" style="130" customWidth="1"/>
    <col min="5" max="5" width="6.77734375" style="131" customWidth="1"/>
    <col min="6" max="6" width="10.77734375" style="131" customWidth="1"/>
    <col min="7" max="8" width="15.77734375" style="132" customWidth="1"/>
    <col min="9" max="152" width="15.77734375" style="232"/>
    <col min="153" max="153" width="0.109375" style="232" customWidth="1"/>
    <col min="154" max="16384" width="15.77734375" style="232"/>
  </cols>
  <sheetData>
    <row r="1" spans="1:8" x14ac:dyDescent="0.25">
      <c r="A1" s="184" t="s">
        <v>1</v>
      </c>
      <c r="B1" s="266"/>
      <c r="C1" s="330" t="s">
        <v>0</v>
      </c>
      <c r="D1" s="331"/>
      <c r="E1" s="331"/>
      <c r="F1" s="331"/>
      <c r="G1" s="331"/>
      <c r="H1" s="332"/>
    </row>
    <row r="2" spans="1:8" x14ac:dyDescent="0.25">
      <c r="A2" s="210" t="s">
        <v>73</v>
      </c>
      <c r="B2" s="267"/>
      <c r="C2" s="345" t="s">
        <v>197</v>
      </c>
      <c r="D2" s="346"/>
      <c r="E2" s="346"/>
      <c r="F2" s="346"/>
      <c r="G2" s="346"/>
      <c r="H2" s="347"/>
    </row>
    <row r="3" spans="1:8" x14ac:dyDescent="0.25">
      <c r="A3" s="206" t="s">
        <v>2</v>
      </c>
      <c r="B3" s="207"/>
      <c r="C3" s="207" t="s">
        <v>114</v>
      </c>
      <c r="D3" s="207"/>
      <c r="E3" s="211"/>
      <c r="F3" s="211"/>
      <c r="G3" s="212"/>
      <c r="H3" s="213"/>
    </row>
    <row r="4" spans="1:8" x14ac:dyDescent="0.25">
      <c r="A4" s="206"/>
      <c r="B4" s="207"/>
      <c r="C4" s="207"/>
      <c r="D4" s="207"/>
      <c r="E4" s="211"/>
      <c r="F4" s="211"/>
      <c r="G4" s="212"/>
      <c r="H4" s="213"/>
    </row>
    <row r="5" spans="1:8" x14ac:dyDescent="0.25">
      <c r="A5" s="333" t="s">
        <v>3</v>
      </c>
      <c r="B5" s="334"/>
      <c r="C5" s="334"/>
      <c r="D5" s="334"/>
      <c r="E5" s="334"/>
      <c r="F5" s="334"/>
      <c r="G5" s="334"/>
      <c r="H5" s="335"/>
    </row>
    <row r="6" spans="1:8" ht="28.8" x14ac:dyDescent="0.25">
      <c r="A6" s="333" t="s">
        <v>59</v>
      </c>
      <c r="B6" s="334"/>
      <c r="C6" s="334"/>
      <c r="D6" s="334"/>
      <c r="E6" s="334"/>
      <c r="F6" s="334"/>
      <c r="G6" s="335"/>
      <c r="H6" s="185" t="s">
        <v>66</v>
      </c>
    </row>
    <row r="7" spans="1:8" x14ac:dyDescent="0.25">
      <c r="A7" s="187" t="s">
        <v>284</v>
      </c>
      <c r="B7" s="272" t="s">
        <v>111</v>
      </c>
      <c r="C7" s="272"/>
      <c r="D7" s="272"/>
      <c r="E7" s="188"/>
      <c r="F7" s="188"/>
      <c r="G7" s="189"/>
      <c r="H7" s="190">
        <f>SUM(H8:H9)</f>
        <v>0</v>
      </c>
    </row>
    <row r="8" spans="1:8" x14ac:dyDescent="0.25">
      <c r="A8" s="191"/>
      <c r="B8" s="192" t="s">
        <v>192</v>
      </c>
      <c r="C8" s="192"/>
      <c r="D8" s="192"/>
      <c r="E8" s="193"/>
      <c r="F8" s="193"/>
      <c r="G8" s="194"/>
      <c r="H8" s="195">
        <f>Část_02_01_A!G9</f>
        <v>0</v>
      </c>
    </row>
    <row r="9" spans="1:8" x14ac:dyDescent="0.25">
      <c r="A9" s="196"/>
      <c r="B9" s="197" t="s">
        <v>160</v>
      </c>
      <c r="C9" s="197"/>
      <c r="D9" s="197"/>
      <c r="E9" s="198"/>
      <c r="F9" s="198"/>
      <c r="G9" s="199"/>
      <c r="H9" s="200">
        <f>Část_02_01_A!G10</f>
        <v>0</v>
      </c>
    </row>
    <row r="10" spans="1:8" x14ac:dyDescent="0.25">
      <c r="A10" s="187" t="s">
        <v>285</v>
      </c>
      <c r="B10" s="272" t="s">
        <v>189</v>
      </c>
      <c r="C10" s="272"/>
      <c r="D10" s="272"/>
      <c r="E10" s="188"/>
      <c r="F10" s="188"/>
      <c r="G10" s="189"/>
      <c r="H10" s="190">
        <f>Část_02_02!F10</f>
        <v>0</v>
      </c>
    </row>
    <row r="11" spans="1:8" x14ac:dyDescent="0.25">
      <c r="A11" s="187" t="s">
        <v>286</v>
      </c>
      <c r="B11" s="272" t="s">
        <v>191</v>
      </c>
      <c r="C11" s="272"/>
      <c r="D11" s="272"/>
      <c r="E11" s="188"/>
      <c r="F11" s="188"/>
      <c r="G11" s="189"/>
      <c r="H11" s="190">
        <f>Část_02_03!H10</f>
        <v>0</v>
      </c>
    </row>
    <row r="12" spans="1:8" ht="24.9" customHeight="1" x14ac:dyDescent="0.25">
      <c r="A12" s="201" t="s">
        <v>193</v>
      </c>
      <c r="B12" s="202"/>
      <c r="C12" s="202"/>
      <c r="D12" s="202"/>
      <c r="E12" s="202"/>
      <c r="F12" s="202"/>
      <c r="G12" s="203"/>
      <c r="H12" s="186">
        <f>H7+H10+H11</f>
        <v>0</v>
      </c>
    </row>
    <row r="14" spans="1:8" x14ac:dyDescent="0.25">
      <c r="A14" s="115" t="s">
        <v>1</v>
      </c>
      <c r="B14" s="269"/>
      <c r="C14" s="336" t="s">
        <v>0</v>
      </c>
      <c r="D14" s="337"/>
      <c r="E14" s="337"/>
      <c r="F14" s="337"/>
      <c r="G14" s="337"/>
      <c r="H14" s="338"/>
    </row>
    <row r="15" spans="1:8" x14ac:dyDescent="0.25">
      <c r="A15" s="209" t="s">
        <v>73</v>
      </c>
      <c r="B15" s="270"/>
      <c r="C15" s="348" t="s">
        <v>197</v>
      </c>
      <c r="D15" s="349"/>
      <c r="E15" s="349"/>
      <c r="F15" s="349"/>
      <c r="G15" s="349"/>
      <c r="H15" s="350"/>
    </row>
    <row r="16" spans="1:8" x14ac:dyDescent="0.25">
      <c r="A16" s="116" t="s">
        <v>2</v>
      </c>
      <c r="B16" s="117"/>
      <c r="C16" s="117" t="s">
        <v>114</v>
      </c>
      <c r="D16" s="117"/>
      <c r="E16" s="118"/>
      <c r="F16" s="118"/>
      <c r="G16" s="119"/>
      <c r="H16" s="120"/>
    </row>
    <row r="17" spans="1:8" x14ac:dyDescent="0.25">
      <c r="A17" s="116" t="s">
        <v>194</v>
      </c>
      <c r="B17" s="117"/>
      <c r="C17" s="117" t="s">
        <v>111</v>
      </c>
      <c r="D17" s="117"/>
      <c r="E17" s="118"/>
      <c r="F17" s="118"/>
      <c r="G17" s="119"/>
      <c r="H17" s="120"/>
    </row>
    <row r="18" spans="1:8" x14ac:dyDescent="0.25">
      <c r="A18" s="121" t="s">
        <v>4</v>
      </c>
      <c r="B18" s="122"/>
      <c r="C18" s="122" t="s">
        <v>162</v>
      </c>
      <c r="D18" s="117"/>
      <c r="E18" s="118"/>
      <c r="F18" s="118"/>
      <c r="G18" s="119"/>
      <c r="H18" s="120"/>
    </row>
    <row r="19" spans="1:8" x14ac:dyDescent="0.25">
      <c r="A19" s="123" t="s">
        <v>5</v>
      </c>
      <c r="B19" s="271"/>
      <c r="C19" s="271" t="s">
        <v>163</v>
      </c>
      <c r="D19" s="124"/>
      <c r="E19" s="125"/>
      <c r="F19" s="125"/>
      <c r="G19" s="126"/>
      <c r="H19" s="127"/>
    </row>
    <row r="20" spans="1:8" x14ac:dyDescent="0.25">
      <c r="A20" s="128"/>
      <c r="B20" s="129"/>
      <c r="C20" s="129"/>
      <c r="H20" s="133"/>
    </row>
    <row r="21" spans="1:8" ht="24.9" customHeight="1" x14ac:dyDescent="0.25">
      <c r="A21" s="342" t="s">
        <v>3</v>
      </c>
      <c r="B21" s="343"/>
      <c r="C21" s="343"/>
      <c r="D21" s="343"/>
      <c r="E21" s="343"/>
      <c r="F21" s="343"/>
      <c r="G21" s="343"/>
      <c r="H21" s="344"/>
    </row>
    <row r="22" spans="1:8" ht="28.8" x14ac:dyDescent="0.25">
      <c r="A22" s="342" t="s">
        <v>59</v>
      </c>
      <c r="B22" s="343"/>
      <c r="C22" s="343"/>
      <c r="D22" s="343"/>
      <c r="E22" s="343"/>
      <c r="F22" s="343"/>
      <c r="G22" s="344"/>
      <c r="H22" s="134" t="s">
        <v>66</v>
      </c>
    </row>
    <row r="23" spans="1:8" ht="24.9" customHeight="1" x14ac:dyDescent="0.25">
      <c r="A23" s="339" t="s">
        <v>67</v>
      </c>
      <c r="B23" s="340"/>
      <c r="C23" s="340"/>
      <c r="D23" s="340"/>
      <c r="E23" s="340"/>
      <c r="F23" s="340"/>
      <c r="G23" s="341"/>
      <c r="H23" s="135">
        <f>H34</f>
        <v>0</v>
      </c>
    </row>
    <row r="24" spans="1:8" ht="24.9" customHeight="1" x14ac:dyDescent="0.25">
      <c r="A24" s="339" t="s">
        <v>68</v>
      </c>
      <c r="B24" s="340"/>
      <c r="C24" s="340"/>
      <c r="D24" s="340"/>
      <c r="E24" s="340"/>
      <c r="F24" s="340"/>
      <c r="G24" s="341"/>
      <c r="H24" s="135">
        <f>H40</f>
        <v>0</v>
      </c>
    </row>
    <row r="25" spans="1:8" ht="24.9" customHeight="1" x14ac:dyDescent="0.25">
      <c r="A25" s="339" t="s">
        <v>69</v>
      </c>
      <c r="B25" s="340"/>
      <c r="C25" s="340"/>
      <c r="D25" s="340"/>
      <c r="E25" s="340"/>
      <c r="F25" s="340"/>
      <c r="G25" s="341"/>
      <c r="H25" s="135">
        <f>H43</f>
        <v>0</v>
      </c>
    </row>
    <row r="26" spans="1:8" ht="24.9" customHeight="1" x14ac:dyDescent="0.25">
      <c r="A26" s="339" t="s">
        <v>70</v>
      </c>
      <c r="B26" s="340"/>
      <c r="C26" s="340"/>
      <c r="D26" s="340"/>
      <c r="E26" s="340"/>
      <c r="F26" s="340"/>
      <c r="G26" s="341"/>
      <c r="H26" s="135">
        <f>H56</f>
        <v>0</v>
      </c>
    </row>
    <row r="27" spans="1:8" ht="24.9" customHeight="1" x14ac:dyDescent="0.25">
      <c r="A27" s="339" t="s">
        <v>71</v>
      </c>
      <c r="B27" s="340"/>
      <c r="C27" s="340"/>
      <c r="D27" s="340"/>
      <c r="E27" s="340"/>
      <c r="F27" s="340"/>
      <c r="G27" s="341"/>
      <c r="H27" s="135">
        <f>H58</f>
        <v>0</v>
      </c>
    </row>
    <row r="28" spans="1:8" ht="24.9" customHeight="1" x14ac:dyDescent="0.25">
      <c r="A28" s="339" t="s">
        <v>72</v>
      </c>
      <c r="B28" s="340"/>
      <c r="C28" s="340"/>
      <c r="D28" s="340"/>
      <c r="E28" s="340"/>
      <c r="F28" s="340"/>
      <c r="G28" s="341"/>
      <c r="H28" s="135">
        <f>H60</f>
        <v>0</v>
      </c>
    </row>
    <row r="29" spans="1:8" ht="24.9" customHeight="1" x14ac:dyDescent="0.25">
      <c r="A29" s="342" t="s">
        <v>58</v>
      </c>
      <c r="B29" s="343"/>
      <c r="C29" s="343"/>
      <c r="D29" s="343"/>
      <c r="E29" s="343"/>
      <c r="F29" s="343"/>
      <c r="G29" s="344"/>
      <c r="H29" s="136">
        <f>SUM(H23:H28)</f>
        <v>0</v>
      </c>
    </row>
    <row r="30" spans="1:8" s="138" customFormat="1" x14ac:dyDescent="0.25">
      <c r="A30" s="137"/>
      <c r="B30" s="137"/>
      <c r="C30" s="137"/>
      <c r="D30" s="137"/>
      <c r="E30" s="137"/>
      <c r="F30" s="137"/>
      <c r="G30" s="137"/>
      <c r="H30" s="137"/>
    </row>
    <row r="31" spans="1:8" s="138" customFormat="1" x14ac:dyDescent="0.25">
      <c r="A31" s="384" t="s">
        <v>287</v>
      </c>
    </row>
    <row r="32" spans="1:8" ht="35.1" customHeight="1" x14ac:dyDescent="0.25">
      <c r="A32" s="139" t="s">
        <v>60</v>
      </c>
      <c r="B32" s="140" t="s">
        <v>61</v>
      </c>
      <c r="C32" s="140" t="s">
        <v>62</v>
      </c>
      <c r="D32" s="140" t="s">
        <v>63</v>
      </c>
      <c r="E32" s="141" t="s">
        <v>56</v>
      </c>
      <c r="F32" s="139" t="s">
        <v>64</v>
      </c>
      <c r="G32" s="142" t="s">
        <v>65</v>
      </c>
      <c r="H32" s="142" t="s">
        <v>66</v>
      </c>
    </row>
    <row r="33" spans="1:8" ht="30" customHeight="1" x14ac:dyDescent="0.25">
      <c r="A33" s="143" t="s">
        <v>74</v>
      </c>
      <c r="B33" s="144"/>
      <c r="C33" s="144"/>
      <c r="D33" s="144"/>
      <c r="E33" s="145"/>
      <c r="F33" s="146"/>
      <c r="G33" s="147"/>
      <c r="H33" s="148">
        <f>H34+H40+H43+H56+H58+H60</f>
        <v>0</v>
      </c>
    </row>
    <row r="34" spans="1:8" s="235" customFormat="1" ht="24.9" customHeight="1" x14ac:dyDescent="0.25">
      <c r="A34" s="149" t="s">
        <v>75</v>
      </c>
      <c r="B34" s="150"/>
      <c r="C34" s="150"/>
      <c r="D34" s="150"/>
      <c r="E34" s="151"/>
      <c r="F34" s="151"/>
      <c r="G34" s="152"/>
      <c r="H34" s="153">
        <f>SUM(H35:H39)</f>
        <v>0</v>
      </c>
    </row>
    <row r="35" spans="1:8" ht="72" x14ac:dyDescent="0.25">
      <c r="A35" s="154" t="s">
        <v>7</v>
      </c>
      <c r="B35" s="155" t="s">
        <v>37</v>
      </c>
      <c r="C35" s="158" t="s">
        <v>198</v>
      </c>
      <c r="D35" s="158" t="s">
        <v>199</v>
      </c>
      <c r="E35" s="156" t="s">
        <v>57</v>
      </c>
      <c r="F35" s="156">
        <v>11</v>
      </c>
      <c r="G35" s="113"/>
      <c r="H35" s="157">
        <f t="shared" ref="H35:H39" si="0">ROUND(F35*G35,2)</f>
        <v>0</v>
      </c>
    </row>
    <row r="36" spans="1:8" ht="57.6" x14ac:dyDescent="0.25">
      <c r="A36" s="154" t="s">
        <v>8</v>
      </c>
      <c r="B36" s="155" t="s">
        <v>38</v>
      </c>
      <c r="C36" s="158" t="s">
        <v>198</v>
      </c>
      <c r="D36" s="158" t="s">
        <v>200</v>
      </c>
      <c r="E36" s="156" t="s">
        <v>57</v>
      </c>
      <c r="F36" s="156">
        <v>32</v>
      </c>
      <c r="G36" s="113"/>
      <c r="H36" s="157">
        <f t="shared" si="0"/>
        <v>0</v>
      </c>
    </row>
    <row r="37" spans="1:8" ht="43.2" x14ac:dyDescent="0.25">
      <c r="A37" s="154" t="s">
        <v>9</v>
      </c>
      <c r="B37" s="155" t="s">
        <v>39</v>
      </c>
      <c r="C37" s="158" t="s">
        <v>201</v>
      </c>
      <c r="D37" s="158" t="s">
        <v>202</v>
      </c>
      <c r="E37" s="156" t="s">
        <v>57</v>
      </c>
      <c r="F37" s="156">
        <v>59</v>
      </c>
      <c r="G37" s="113"/>
      <c r="H37" s="157">
        <f t="shared" si="0"/>
        <v>0</v>
      </c>
    </row>
    <row r="38" spans="1:8" ht="75" customHeight="1" x14ac:dyDescent="0.25">
      <c r="A38" s="154" t="s">
        <v>10</v>
      </c>
      <c r="B38" s="155" t="s">
        <v>40</v>
      </c>
      <c r="C38" s="158" t="s">
        <v>203</v>
      </c>
      <c r="D38" s="158" t="s">
        <v>204</v>
      </c>
      <c r="E38" s="156" t="s">
        <v>57</v>
      </c>
      <c r="F38" s="156">
        <v>7</v>
      </c>
      <c r="G38" s="113"/>
      <c r="H38" s="157">
        <f t="shared" si="0"/>
        <v>0</v>
      </c>
    </row>
    <row r="39" spans="1:8" ht="54.9" customHeight="1" x14ac:dyDescent="0.25">
      <c r="A39" s="154" t="s">
        <v>11</v>
      </c>
      <c r="B39" s="155" t="s">
        <v>41</v>
      </c>
      <c r="C39" s="158" t="s">
        <v>205</v>
      </c>
      <c r="D39" s="158" t="s">
        <v>206</v>
      </c>
      <c r="E39" s="156" t="s">
        <v>57</v>
      </c>
      <c r="F39" s="156">
        <v>6</v>
      </c>
      <c r="G39" s="113"/>
      <c r="H39" s="157">
        <f t="shared" si="0"/>
        <v>0</v>
      </c>
    </row>
    <row r="40" spans="1:8" s="235" customFormat="1" ht="24.75" customHeight="1" x14ac:dyDescent="0.25">
      <c r="A40" s="149" t="s">
        <v>76</v>
      </c>
      <c r="B40" s="150"/>
      <c r="C40" s="150"/>
      <c r="D40" s="150"/>
      <c r="E40" s="151"/>
      <c r="F40" s="151"/>
      <c r="G40" s="152"/>
      <c r="H40" s="153">
        <f>SUM(H41:H42)</f>
        <v>0</v>
      </c>
    </row>
    <row r="41" spans="1:8" ht="54" customHeight="1" x14ac:dyDescent="0.25">
      <c r="A41" s="154" t="s">
        <v>12</v>
      </c>
      <c r="B41" s="155" t="s">
        <v>42</v>
      </c>
      <c r="C41" s="158" t="s">
        <v>207</v>
      </c>
      <c r="D41" s="158" t="s">
        <v>208</v>
      </c>
      <c r="E41" s="156" t="s">
        <v>57</v>
      </c>
      <c r="F41" s="156">
        <v>77</v>
      </c>
      <c r="G41" s="113"/>
      <c r="H41" s="157">
        <f t="shared" ref="H41:H42" si="1">ROUND(F41*G41,2)</f>
        <v>0</v>
      </c>
    </row>
    <row r="42" spans="1:8" ht="55.95" customHeight="1" x14ac:dyDescent="0.25">
      <c r="A42" s="154" t="s">
        <v>13</v>
      </c>
      <c r="B42" s="155" t="s">
        <v>43</v>
      </c>
      <c r="C42" s="158" t="s">
        <v>209</v>
      </c>
      <c r="D42" s="158" t="s">
        <v>210</v>
      </c>
      <c r="E42" s="156" t="s">
        <v>57</v>
      </c>
      <c r="F42" s="156">
        <v>8</v>
      </c>
      <c r="G42" s="113"/>
      <c r="H42" s="157">
        <f t="shared" si="1"/>
        <v>0</v>
      </c>
    </row>
    <row r="43" spans="1:8" s="235" customFormat="1" ht="24.9" customHeight="1" x14ac:dyDescent="0.25">
      <c r="A43" s="149" t="s">
        <v>77</v>
      </c>
      <c r="B43" s="150"/>
      <c r="C43" s="150"/>
      <c r="D43" s="150"/>
      <c r="E43" s="151"/>
      <c r="F43" s="151"/>
      <c r="G43" s="152"/>
      <c r="H43" s="153">
        <f>SUM(H44:H55)</f>
        <v>0</v>
      </c>
    </row>
    <row r="44" spans="1:8" ht="72" x14ac:dyDescent="0.25">
      <c r="A44" s="154" t="s">
        <v>14</v>
      </c>
      <c r="B44" s="158" t="s">
        <v>212</v>
      </c>
      <c r="C44" s="158" t="s">
        <v>211</v>
      </c>
      <c r="D44" s="158" t="s">
        <v>280</v>
      </c>
      <c r="E44" s="156" t="s">
        <v>57</v>
      </c>
      <c r="F44" s="156">
        <v>47</v>
      </c>
      <c r="G44" s="113"/>
      <c r="H44" s="157">
        <f t="shared" ref="H44:H55" si="2">ROUND(F44*G44,2)</f>
        <v>0</v>
      </c>
    </row>
    <row r="45" spans="1:8" ht="86.4" x14ac:dyDescent="0.25">
      <c r="A45" s="154" t="s">
        <v>15</v>
      </c>
      <c r="B45" s="155" t="s">
        <v>44</v>
      </c>
      <c r="C45" s="158" t="s">
        <v>213</v>
      </c>
      <c r="D45" s="158" t="s">
        <v>279</v>
      </c>
      <c r="E45" s="156" t="s">
        <v>57</v>
      </c>
      <c r="F45" s="156">
        <v>217</v>
      </c>
      <c r="G45" s="113"/>
      <c r="H45" s="157">
        <f t="shared" si="2"/>
        <v>0</v>
      </c>
    </row>
    <row r="46" spans="1:8" ht="72" x14ac:dyDescent="0.25">
      <c r="A46" s="154" t="s">
        <v>16</v>
      </c>
      <c r="B46" s="155" t="s">
        <v>45</v>
      </c>
      <c r="C46" s="158" t="s">
        <v>214</v>
      </c>
      <c r="D46" s="158" t="s">
        <v>278</v>
      </c>
      <c r="E46" s="156" t="s">
        <v>57</v>
      </c>
      <c r="F46" s="156">
        <v>16</v>
      </c>
      <c r="G46" s="113"/>
      <c r="H46" s="157">
        <f t="shared" si="2"/>
        <v>0</v>
      </c>
    </row>
    <row r="47" spans="1:8" ht="72" x14ac:dyDescent="0.25">
      <c r="A47" s="154" t="s">
        <v>17</v>
      </c>
      <c r="B47" s="158" t="s">
        <v>18</v>
      </c>
      <c r="C47" s="158" t="s">
        <v>215</v>
      </c>
      <c r="D47" s="158" t="s">
        <v>216</v>
      </c>
      <c r="E47" s="156" t="s">
        <v>57</v>
      </c>
      <c r="F47" s="156">
        <v>96</v>
      </c>
      <c r="G47" s="113"/>
      <c r="H47" s="157">
        <f t="shared" si="2"/>
        <v>0</v>
      </c>
    </row>
    <row r="48" spans="1:8" ht="72" x14ac:dyDescent="0.25">
      <c r="A48" s="154" t="s">
        <v>19</v>
      </c>
      <c r="B48" s="155" t="s">
        <v>46</v>
      </c>
      <c r="C48" s="158" t="s">
        <v>217</v>
      </c>
      <c r="D48" s="233" t="s">
        <v>218</v>
      </c>
      <c r="E48" s="156" t="s">
        <v>57</v>
      </c>
      <c r="F48" s="156">
        <v>6</v>
      </c>
      <c r="G48" s="113"/>
      <c r="H48" s="157">
        <f t="shared" si="2"/>
        <v>0</v>
      </c>
    </row>
    <row r="49" spans="1:8" ht="86.4" x14ac:dyDescent="0.25">
      <c r="A49" s="154" t="s">
        <v>20</v>
      </c>
      <c r="B49" s="155" t="s">
        <v>47</v>
      </c>
      <c r="C49" s="158" t="s">
        <v>219</v>
      </c>
      <c r="D49" s="158" t="s">
        <v>220</v>
      </c>
      <c r="E49" s="156" t="s">
        <v>57</v>
      </c>
      <c r="F49" s="156">
        <v>18</v>
      </c>
      <c r="G49" s="113"/>
      <c r="H49" s="157">
        <f t="shared" si="2"/>
        <v>0</v>
      </c>
    </row>
    <row r="50" spans="1:8" ht="28.8" x14ac:dyDescent="0.25">
      <c r="A50" s="154" t="s">
        <v>21</v>
      </c>
      <c r="B50" s="155" t="s">
        <v>48</v>
      </c>
      <c r="C50" s="158" t="s">
        <v>224</v>
      </c>
      <c r="D50" s="233" t="s">
        <v>221</v>
      </c>
      <c r="E50" s="156" t="s">
        <v>57</v>
      </c>
      <c r="F50" s="156">
        <v>10</v>
      </c>
      <c r="G50" s="113"/>
      <c r="H50" s="157">
        <f t="shared" si="2"/>
        <v>0</v>
      </c>
    </row>
    <row r="51" spans="1:8" ht="41.4" customHeight="1" x14ac:dyDescent="0.25">
      <c r="A51" s="154" t="s">
        <v>22</v>
      </c>
      <c r="B51" s="155" t="s">
        <v>49</v>
      </c>
      <c r="C51" s="158" t="s">
        <v>222</v>
      </c>
      <c r="D51" s="233" t="s">
        <v>223</v>
      </c>
      <c r="E51" s="156" t="s">
        <v>57</v>
      </c>
      <c r="F51" s="156">
        <v>10</v>
      </c>
      <c r="G51" s="113"/>
      <c r="H51" s="157">
        <f t="shared" si="2"/>
        <v>0</v>
      </c>
    </row>
    <row r="52" spans="1:8" ht="41.4" customHeight="1" x14ac:dyDescent="0.25">
      <c r="A52" s="154" t="s">
        <v>23</v>
      </c>
      <c r="B52" s="158" t="s">
        <v>185</v>
      </c>
      <c r="C52" s="158" t="s">
        <v>225</v>
      </c>
      <c r="D52" s="158" t="s">
        <v>226</v>
      </c>
      <c r="E52" s="156" t="s">
        <v>57</v>
      </c>
      <c r="F52" s="156">
        <v>10</v>
      </c>
      <c r="G52" s="113"/>
      <c r="H52" s="157">
        <f t="shared" si="2"/>
        <v>0</v>
      </c>
    </row>
    <row r="53" spans="1:8" ht="24.9" customHeight="1" x14ac:dyDescent="0.25">
      <c r="A53" s="154" t="s">
        <v>24</v>
      </c>
      <c r="B53" s="155" t="s">
        <v>51</v>
      </c>
      <c r="C53" s="155"/>
      <c r="D53" s="158" t="s">
        <v>227</v>
      </c>
      <c r="E53" s="156" t="s">
        <v>57</v>
      </c>
      <c r="F53" s="156">
        <v>10</v>
      </c>
      <c r="G53" s="113"/>
      <c r="H53" s="157">
        <f t="shared" si="2"/>
        <v>0</v>
      </c>
    </row>
    <row r="54" spans="1:8" ht="24.9" customHeight="1" x14ac:dyDescent="0.25">
      <c r="A54" s="154" t="s">
        <v>25</v>
      </c>
      <c r="B54" s="155" t="s">
        <v>52</v>
      </c>
      <c r="C54" s="155"/>
      <c r="D54" s="158" t="s">
        <v>228</v>
      </c>
      <c r="E54" s="156" t="s">
        <v>57</v>
      </c>
      <c r="F54" s="156">
        <v>10</v>
      </c>
      <c r="G54" s="113"/>
      <c r="H54" s="157">
        <f t="shared" si="2"/>
        <v>0</v>
      </c>
    </row>
    <row r="55" spans="1:8" ht="27" customHeight="1" x14ac:dyDescent="0.25">
      <c r="A55" s="154" t="s">
        <v>26</v>
      </c>
      <c r="B55" s="158" t="s">
        <v>27</v>
      </c>
      <c r="C55" s="158" t="s">
        <v>229</v>
      </c>
      <c r="D55" s="158" t="s">
        <v>230</v>
      </c>
      <c r="E55" s="156" t="s">
        <v>57</v>
      </c>
      <c r="F55" s="156">
        <v>20</v>
      </c>
      <c r="G55" s="113"/>
      <c r="H55" s="157">
        <f t="shared" si="2"/>
        <v>0</v>
      </c>
    </row>
    <row r="56" spans="1:8" s="235" customFormat="1" ht="24.9" customHeight="1" x14ac:dyDescent="0.25">
      <c r="A56" s="149" t="s">
        <v>78</v>
      </c>
      <c r="B56" s="150"/>
      <c r="C56" s="150"/>
      <c r="D56" s="150"/>
      <c r="E56" s="151"/>
      <c r="F56" s="151"/>
      <c r="G56" s="152"/>
      <c r="H56" s="153">
        <f>SUM(H57)</f>
        <v>0</v>
      </c>
    </row>
    <row r="57" spans="1:8" ht="129.6" x14ac:dyDescent="0.25">
      <c r="A57" s="154" t="s">
        <v>28</v>
      </c>
      <c r="B57" s="158" t="s">
        <v>29</v>
      </c>
      <c r="C57" s="158" t="s">
        <v>231</v>
      </c>
      <c r="D57" s="158" t="s">
        <v>232</v>
      </c>
      <c r="E57" s="156" t="s">
        <v>57</v>
      </c>
      <c r="F57" s="156">
        <v>35</v>
      </c>
      <c r="G57" s="113"/>
      <c r="H57" s="157">
        <f t="shared" ref="H57" si="3">ROUND(F57*G57,2)</f>
        <v>0</v>
      </c>
    </row>
    <row r="58" spans="1:8" s="235" customFormat="1" ht="24.9" customHeight="1" x14ac:dyDescent="0.25">
      <c r="A58" s="149" t="s">
        <v>79</v>
      </c>
      <c r="B58" s="150"/>
      <c r="C58" s="150"/>
      <c r="D58" s="150"/>
      <c r="E58" s="151"/>
      <c r="F58" s="151"/>
      <c r="G58" s="152"/>
      <c r="H58" s="153">
        <f>SUM(H59)</f>
        <v>0</v>
      </c>
    </row>
    <row r="59" spans="1:8" ht="57.6" x14ac:dyDescent="0.25">
      <c r="A59" s="154" t="s">
        <v>30</v>
      </c>
      <c r="B59" s="155" t="s">
        <v>53</v>
      </c>
      <c r="C59" s="158" t="s">
        <v>233</v>
      </c>
      <c r="D59" s="155" t="s">
        <v>276</v>
      </c>
      <c r="E59" s="156" t="s">
        <v>57</v>
      </c>
      <c r="F59" s="156">
        <v>41</v>
      </c>
      <c r="G59" s="113"/>
      <c r="H59" s="157">
        <f t="shared" ref="H59" si="4">ROUND(F59*G59,2)</f>
        <v>0</v>
      </c>
    </row>
    <row r="60" spans="1:8" s="235" customFormat="1" ht="24.9" customHeight="1" x14ac:dyDescent="0.25">
      <c r="A60" s="149" t="s">
        <v>80</v>
      </c>
      <c r="B60" s="150"/>
      <c r="C60" s="150"/>
      <c r="D60" s="150"/>
      <c r="E60" s="151"/>
      <c r="F60" s="151"/>
      <c r="G60" s="152"/>
      <c r="H60" s="153">
        <f>SUM(H61:H64)</f>
        <v>0</v>
      </c>
    </row>
    <row r="61" spans="1:8" ht="72" x14ac:dyDescent="0.25">
      <c r="A61" s="154" t="s">
        <v>31</v>
      </c>
      <c r="B61" s="155" t="s">
        <v>54</v>
      </c>
      <c r="C61" s="158" t="s">
        <v>234</v>
      </c>
      <c r="D61" s="233" t="s">
        <v>235</v>
      </c>
      <c r="E61" s="156" t="s">
        <v>57</v>
      </c>
      <c r="F61" s="156">
        <v>1</v>
      </c>
      <c r="G61" s="113"/>
      <c r="H61" s="157">
        <f t="shared" ref="H61:H64" si="5">ROUND(F61*G61,2)</f>
        <v>0</v>
      </c>
    </row>
    <row r="62" spans="1:8" ht="72" x14ac:dyDescent="0.25">
      <c r="A62" s="154" t="s">
        <v>32</v>
      </c>
      <c r="B62" s="158" t="s">
        <v>33</v>
      </c>
      <c r="C62" s="158" t="s">
        <v>236</v>
      </c>
      <c r="D62" s="158" t="s">
        <v>237</v>
      </c>
      <c r="E62" s="156" t="s">
        <v>57</v>
      </c>
      <c r="F62" s="156">
        <v>1</v>
      </c>
      <c r="G62" s="113"/>
      <c r="H62" s="157">
        <f t="shared" si="5"/>
        <v>0</v>
      </c>
    </row>
    <row r="63" spans="1:8" ht="158.4" x14ac:dyDescent="0.25">
      <c r="A63" s="154" t="s">
        <v>34</v>
      </c>
      <c r="B63" s="158" t="s">
        <v>35</v>
      </c>
      <c r="C63" s="158" t="s">
        <v>238</v>
      </c>
      <c r="D63" s="233" t="s">
        <v>277</v>
      </c>
      <c r="E63" s="156" t="s">
        <v>57</v>
      </c>
      <c r="F63" s="156">
        <v>1</v>
      </c>
      <c r="G63" s="113"/>
      <c r="H63" s="157">
        <f t="shared" si="5"/>
        <v>0</v>
      </c>
    </row>
    <row r="64" spans="1:8" ht="144" x14ac:dyDescent="0.25">
      <c r="A64" s="164" t="s">
        <v>36</v>
      </c>
      <c r="B64" s="165" t="s">
        <v>55</v>
      </c>
      <c r="C64" s="158" t="s">
        <v>217</v>
      </c>
      <c r="D64" s="256" t="s">
        <v>239</v>
      </c>
      <c r="E64" s="166" t="s">
        <v>57</v>
      </c>
      <c r="F64" s="166">
        <v>3</v>
      </c>
      <c r="G64" s="114"/>
      <c r="H64" s="159">
        <f t="shared" si="5"/>
        <v>0</v>
      </c>
    </row>
    <row r="66" spans="1:8" ht="15" customHeight="1" x14ac:dyDescent="0.25">
      <c r="A66" s="217" t="s">
        <v>1</v>
      </c>
      <c r="B66" s="263"/>
      <c r="C66" s="223" t="s">
        <v>0</v>
      </c>
      <c r="D66" s="223"/>
      <c r="E66" s="223"/>
      <c r="F66" s="223"/>
      <c r="G66" s="223"/>
      <c r="H66" s="224"/>
    </row>
    <row r="67" spans="1:8" ht="15" customHeight="1" x14ac:dyDescent="0.25">
      <c r="A67" s="219" t="s">
        <v>73</v>
      </c>
      <c r="B67" s="264"/>
      <c r="C67" s="225" t="s">
        <v>197</v>
      </c>
      <c r="D67" s="225"/>
      <c r="E67" s="225"/>
      <c r="F67" s="225"/>
      <c r="G67" s="225"/>
      <c r="H67" s="226"/>
    </row>
    <row r="68" spans="1:8" x14ac:dyDescent="0.25">
      <c r="A68" s="273" t="s">
        <v>2</v>
      </c>
      <c r="B68" s="274"/>
      <c r="C68" s="274" t="s">
        <v>114</v>
      </c>
      <c r="D68" s="275"/>
      <c r="E68" s="276"/>
      <c r="F68" s="277"/>
      <c r="G68" s="277"/>
      <c r="H68" s="278"/>
    </row>
    <row r="69" spans="1:8" x14ac:dyDescent="0.25">
      <c r="A69" s="273" t="s">
        <v>195</v>
      </c>
      <c r="B69" s="274"/>
      <c r="C69" s="274" t="s">
        <v>108</v>
      </c>
      <c r="D69" s="275"/>
      <c r="E69" s="276"/>
      <c r="F69" s="277"/>
      <c r="G69" s="277"/>
      <c r="H69" s="278"/>
    </row>
    <row r="70" spans="1:8" x14ac:dyDescent="0.25">
      <c r="A70" s="279" t="s">
        <v>4</v>
      </c>
      <c r="B70" s="280"/>
      <c r="C70" s="280" t="s">
        <v>103</v>
      </c>
      <c r="D70" s="275"/>
      <c r="E70" s="276"/>
      <c r="F70" s="277"/>
      <c r="G70" s="277"/>
      <c r="H70" s="278"/>
    </row>
    <row r="71" spans="1:8" x14ac:dyDescent="0.25">
      <c r="A71" s="281" t="s">
        <v>5</v>
      </c>
      <c r="B71" s="282"/>
      <c r="C71" s="282" t="s">
        <v>104</v>
      </c>
      <c r="D71" s="283"/>
      <c r="E71" s="284"/>
      <c r="F71" s="285"/>
      <c r="G71" s="285"/>
      <c r="H71" s="286"/>
    </row>
    <row r="72" spans="1:8" ht="35.1" customHeight="1" x14ac:dyDescent="0.25">
      <c r="A72" s="139" t="s">
        <v>60</v>
      </c>
      <c r="B72" s="140" t="s">
        <v>61</v>
      </c>
      <c r="C72" s="140" t="s">
        <v>62</v>
      </c>
      <c r="D72" s="140" t="s">
        <v>63</v>
      </c>
      <c r="E72" s="141" t="s">
        <v>56</v>
      </c>
      <c r="F72" s="139" t="s">
        <v>64</v>
      </c>
      <c r="G72" s="142" t="s">
        <v>65</v>
      </c>
      <c r="H72" s="142" t="s">
        <v>66</v>
      </c>
    </row>
    <row r="73" spans="1:8" ht="24.9" customHeight="1" x14ac:dyDescent="0.25">
      <c r="A73" s="287" t="s">
        <v>74</v>
      </c>
      <c r="B73" s="288"/>
      <c r="C73" s="288"/>
      <c r="D73" s="288"/>
      <c r="E73" s="289"/>
      <c r="F73" s="290"/>
      <c r="G73" s="291"/>
      <c r="H73" s="292">
        <f>H74+H88</f>
        <v>0</v>
      </c>
    </row>
    <row r="74" spans="1:8" ht="24.9" customHeight="1" x14ac:dyDescent="0.25">
      <c r="A74" s="320" t="s">
        <v>108</v>
      </c>
      <c r="B74" s="293"/>
      <c r="C74" s="293"/>
      <c r="D74" s="293"/>
      <c r="E74" s="321"/>
      <c r="F74" s="321"/>
      <c r="G74" s="322"/>
      <c r="H74" s="323">
        <f>SUM(H75:H87)</f>
        <v>0</v>
      </c>
    </row>
    <row r="75" spans="1:8" ht="115.2" x14ac:dyDescent="0.25">
      <c r="A75" s="154" t="s">
        <v>81</v>
      </c>
      <c r="B75" s="155" t="s">
        <v>94</v>
      </c>
      <c r="C75" s="248" t="s">
        <v>240</v>
      </c>
      <c r="D75" s="234" t="s">
        <v>241</v>
      </c>
      <c r="E75" s="156" t="s">
        <v>57</v>
      </c>
      <c r="F75" s="156">
        <v>1</v>
      </c>
      <c r="G75" s="113"/>
      <c r="H75" s="157">
        <f>ROUND(F75*G75,2)</f>
        <v>0</v>
      </c>
    </row>
    <row r="76" spans="1:8" ht="100.95" customHeight="1" x14ac:dyDescent="0.25">
      <c r="A76" s="154" t="s">
        <v>82</v>
      </c>
      <c r="B76" s="155" t="s">
        <v>95</v>
      </c>
      <c r="C76" s="158" t="s">
        <v>242</v>
      </c>
      <c r="D76" s="234" t="s">
        <v>243</v>
      </c>
      <c r="E76" s="156" t="s">
        <v>57</v>
      </c>
      <c r="F76" s="156">
        <v>1</v>
      </c>
      <c r="G76" s="113"/>
      <c r="H76" s="157">
        <f t="shared" ref="H76:H89" si="6">ROUND(F76*G76,2)</f>
        <v>0</v>
      </c>
    </row>
    <row r="77" spans="1:8" ht="183" customHeight="1" x14ac:dyDescent="0.25">
      <c r="A77" s="154" t="s">
        <v>83</v>
      </c>
      <c r="B77" s="155" t="s">
        <v>272</v>
      </c>
      <c r="C77" s="158" t="s">
        <v>242</v>
      </c>
      <c r="D77" s="234" t="s">
        <v>244</v>
      </c>
      <c r="E77" s="156" t="s">
        <v>57</v>
      </c>
      <c r="F77" s="156">
        <v>1</v>
      </c>
      <c r="G77" s="113"/>
      <c r="H77" s="157">
        <f t="shared" si="6"/>
        <v>0</v>
      </c>
    </row>
    <row r="78" spans="1:8" ht="28.8" x14ac:dyDescent="0.25">
      <c r="A78" s="154" t="s">
        <v>84</v>
      </c>
      <c r="B78" s="155" t="s">
        <v>96</v>
      </c>
      <c r="C78" s="155" t="s">
        <v>245</v>
      </c>
      <c r="D78" s="234" t="s">
        <v>246</v>
      </c>
      <c r="E78" s="156" t="s">
        <v>57</v>
      </c>
      <c r="F78" s="156">
        <v>1</v>
      </c>
      <c r="G78" s="113"/>
      <c r="H78" s="157">
        <f t="shared" si="6"/>
        <v>0</v>
      </c>
    </row>
    <row r="79" spans="1:8" ht="72" x14ac:dyDescent="0.25">
      <c r="A79" s="154" t="s">
        <v>85</v>
      </c>
      <c r="B79" s="155" t="s">
        <v>97</v>
      </c>
      <c r="C79" s="248" t="s">
        <v>247</v>
      </c>
      <c r="D79" s="234" t="s">
        <v>248</v>
      </c>
      <c r="E79" s="156" t="s">
        <v>57</v>
      </c>
      <c r="F79" s="156">
        <v>1</v>
      </c>
      <c r="G79" s="113"/>
      <c r="H79" s="157">
        <f t="shared" si="6"/>
        <v>0</v>
      </c>
    </row>
    <row r="80" spans="1:8" ht="45.6" customHeight="1" x14ac:dyDescent="0.25">
      <c r="A80" s="154" t="s">
        <v>86</v>
      </c>
      <c r="B80" s="155" t="s">
        <v>98</v>
      </c>
      <c r="C80" s="248" t="s">
        <v>249</v>
      </c>
      <c r="D80" s="234" t="s">
        <v>250</v>
      </c>
      <c r="E80" s="156" t="s">
        <v>57</v>
      </c>
      <c r="F80" s="156">
        <v>7</v>
      </c>
      <c r="G80" s="113"/>
      <c r="H80" s="157">
        <f t="shared" si="6"/>
        <v>0</v>
      </c>
    </row>
    <row r="81" spans="1:8" ht="45.6" customHeight="1" x14ac:dyDescent="0.25">
      <c r="A81" s="154" t="s">
        <v>87</v>
      </c>
      <c r="B81" s="155" t="s">
        <v>98</v>
      </c>
      <c r="C81" s="248" t="s">
        <v>251</v>
      </c>
      <c r="D81" s="234" t="s">
        <v>252</v>
      </c>
      <c r="E81" s="156" t="s">
        <v>57</v>
      </c>
      <c r="F81" s="156">
        <v>1</v>
      </c>
      <c r="G81" s="113"/>
      <c r="H81" s="157">
        <f t="shared" si="6"/>
        <v>0</v>
      </c>
    </row>
    <row r="82" spans="1:8" ht="42.6" customHeight="1" x14ac:dyDescent="0.25">
      <c r="A82" s="154" t="s">
        <v>88</v>
      </c>
      <c r="B82" s="155" t="s">
        <v>99</v>
      </c>
      <c r="C82" s="248" t="s">
        <v>253</v>
      </c>
      <c r="D82" s="234" t="s">
        <v>254</v>
      </c>
      <c r="E82" s="156" t="s">
        <v>57</v>
      </c>
      <c r="F82" s="156">
        <v>6</v>
      </c>
      <c r="G82" s="113"/>
      <c r="H82" s="157">
        <f t="shared" si="6"/>
        <v>0</v>
      </c>
    </row>
    <row r="83" spans="1:8" ht="30" customHeight="1" x14ac:dyDescent="0.25">
      <c r="A83" s="154" t="s">
        <v>89</v>
      </c>
      <c r="B83" s="155" t="s">
        <v>100</v>
      </c>
      <c r="C83" s="155" t="s">
        <v>255</v>
      </c>
      <c r="D83" s="234" t="s">
        <v>256</v>
      </c>
      <c r="E83" s="156" t="s">
        <v>57</v>
      </c>
      <c r="F83" s="156">
        <v>2</v>
      </c>
      <c r="G83" s="113"/>
      <c r="H83" s="157">
        <f t="shared" si="6"/>
        <v>0</v>
      </c>
    </row>
    <row r="84" spans="1:8" ht="97.95" customHeight="1" x14ac:dyDescent="0.25">
      <c r="A84" s="154" t="s">
        <v>90</v>
      </c>
      <c r="B84" s="155" t="s">
        <v>101</v>
      </c>
      <c r="C84" s="158" t="s">
        <v>257</v>
      </c>
      <c r="D84" s="234" t="s">
        <v>273</v>
      </c>
      <c r="E84" s="156" t="s">
        <v>57</v>
      </c>
      <c r="F84" s="156">
        <v>9</v>
      </c>
      <c r="G84" s="113"/>
      <c r="H84" s="157">
        <f t="shared" si="6"/>
        <v>0</v>
      </c>
    </row>
    <row r="85" spans="1:8" ht="57.6" x14ac:dyDescent="0.25">
      <c r="A85" s="154" t="s">
        <v>91</v>
      </c>
      <c r="B85" s="155" t="s">
        <v>102</v>
      </c>
      <c r="C85" s="155" t="s">
        <v>258</v>
      </c>
      <c r="D85" s="234" t="s">
        <v>259</v>
      </c>
      <c r="E85" s="156" t="s">
        <v>57</v>
      </c>
      <c r="F85" s="156">
        <v>6</v>
      </c>
      <c r="G85" s="113"/>
      <c r="H85" s="157">
        <f t="shared" si="6"/>
        <v>0</v>
      </c>
    </row>
    <row r="86" spans="1:8" ht="57.6" x14ac:dyDescent="0.25">
      <c r="A86" s="154" t="s">
        <v>92</v>
      </c>
      <c r="B86" s="155" t="s">
        <v>102</v>
      </c>
      <c r="C86" s="155" t="s">
        <v>260</v>
      </c>
      <c r="D86" s="234" t="s">
        <v>259</v>
      </c>
      <c r="E86" s="156" t="s">
        <v>57</v>
      </c>
      <c r="F86" s="156">
        <v>6</v>
      </c>
      <c r="G86" s="113"/>
      <c r="H86" s="157">
        <f t="shared" si="6"/>
        <v>0</v>
      </c>
    </row>
    <row r="87" spans="1:8" ht="72" x14ac:dyDescent="0.25">
      <c r="A87" s="154" t="s">
        <v>93</v>
      </c>
      <c r="B87" s="155" t="s">
        <v>101</v>
      </c>
      <c r="C87" s="158" t="s">
        <v>261</v>
      </c>
      <c r="D87" s="234" t="s">
        <v>262</v>
      </c>
      <c r="E87" s="156" t="s">
        <v>57</v>
      </c>
      <c r="F87" s="156">
        <v>1</v>
      </c>
      <c r="G87" s="113"/>
      <c r="H87" s="157">
        <f t="shared" si="6"/>
        <v>0</v>
      </c>
    </row>
    <row r="88" spans="1:8" ht="24.9" customHeight="1" x14ac:dyDescent="0.25">
      <c r="A88" s="324" t="s">
        <v>115</v>
      </c>
      <c r="B88" s="325"/>
      <c r="C88" s="325"/>
      <c r="D88" s="325"/>
      <c r="E88" s="326"/>
      <c r="F88" s="326"/>
      <c r="G88" s="327"/>
      <c r="H88" s="328">
        <f>SUM(H89:H89)</f>
        <v>0</v>
      </c>
    </row>
    <row r="89" spans="1:8" ht="43.95" customHeight="1" x14ac:dyDescent="0.25">
      <c r="A89" s="154">
        <v>3</v>
      </c>
      <c r="B89" s="155" t="s">
        <v>265</v>
      </c>
      <c r="C89" s="158" t="s">
        <v>263</v>
      </c>
      <c r="D89" s="234" t="s">
        <v>264</v>
      </c>
      <c r="E89" s="156" t="s">
        <v>57</v>
      </c>
      <c r="F89" s="156">
        <v>2</v>
      </c>
      <c r="G89" s="113"/>
      <c r="H89" s="157">
        <f t="shared" si="6"/>
        <v>0</v>
      </c>
    </row>
    <row r="91" spans="1:8" x14ac:dyDescent="0.25">
      <c r="A91" s="215" t="s">
        <v>1</v>
      </c>
      <c r="B91" s="268"/>
      <c r="C91" s="351" t="s">
        <v>0</v>
      </c>
      <c r="D91" s="352"/>
      <c r="E91" s="352"/>
      <c r="F91" s="352"/>
      <c r="G91" s="352"/>
      <c r="H91" s="353"/>
    </row>
    <row r="92" spans="1:8" x14ac:dyDescent="0.25">
      <c r="A92" s="216" t="s">
        <v>73</v>
      </c>
      <c r="B92" s="265"/>
      <c r="C92" s="354" t="s">
        <v>197</v>
      </c>
      <c r="D92" s="355"/>
      <c r="E92" s="355"/>
      <c r="F92" s="355"/>
      <c r="G92" s="355"/>
      <c r="H92" s="356"/>
    </row>
    <row r="93" spans="1:8" x14ac:dyDescent="0.25">
      <c r="A93" s="294" t="s">
        <v>2</v>
      </c>
      <c r="B93" s="295"/>
      <c r="C93" s="295" t="s">
        <v>114</v>
      </c>
      <c r="D93" s="295"/>
      <c r="E93" s="296"/>
      <c r="F93" s="296"/>
      <c r="G93" s="297"/>
      <c r="H93" s="298"/>
    </row>
    <row r="94" spans="1:8" x14ac:dyDescent="0.25">
      <c r="A94" s="294" t="s">
        <v>195</v>
      </c>
      <c r="B94" s="295"/>
      <c r="C94" s="295" t="s">
        <v>109</v>
      </c>
      <c r="D94" s="295"/>
      <c r="E94" s="296"/>
      <c r="F94" s="296"/>
      <c r="G94" s="297"/>
      <c r="H94" s="298"/>
    </row>
    <row r="95" spans="1:8" x14ac:dyDescent="0.25">
      <c r="A95" s="299" t="s">
        <v>4</v>
      </c>
      <c r="B95" s="300"/>
      <c r="C95" s="300" t="s">
        <v>6</v>
      </c>
      <c r="D95" s="295"/>
      <c r="E95" s="296"/>
      <c r="F95" s="296"/>
      <c r="G95" s="297"/>
      <c r="H95" s="298"/>
    </row>
    <row r="96" spans="1:8" x14ac:dyDescent="0.25">
      <c r="A96" s="301" t="s">
        <v>5</v>
      </c>
      <c r="B96" s="302"/>
      <c r="C96" s="302" t="s">
        <v>6</v>
      </c>
      <c r="D96" s="303"/>
      <c r="E96" s="304"/>
      <c r="F96" s="304"/>
      <c r="G96" s="305"/>
      <c r="H96" s="306"/>
    </row>
    <row r="97" spans="1:8" ht="28.8" x14ac:dyDescent="0.25">
      <c r="A97" s="139" t="s">
        <v>60</v>
      </c>
      <c r="B97" s="140" t="s">
        <v>61</v>
      </c>
      <c r="C97" s="140" t="s">
        <v>62</v>
      </c>
      <c r="D97" s="140" t="s">
        <v>63</v>
      </c>
      <c r="E97" s="141" t="s">
        <v>56</v>
      </c>
      <c r="F97" s="139" t="s">
        <v>64</v>
      </c>
      <c r="G97" s="142" t="s">
        <v>65</v>
      </c>
      <c r="H97" s="142" t="s">
        <v>66</v>
      </c>
    </row>
    <row r="98" spans="1:8" ht="24.9" customHeight="1" x14ac:dyDescent="0.25">
      <c r="A98" s="307" t="s">
        <v>74</v>
      </c>
      <c r="B98" s="308"/>
      <c r="C98" s="308"/>
      <c r="D98" s="308"/>
      <c r="E98" s="309"/>
      <c r="F98" s="310"/>
      <c r="G98" s="311"/>
      <c r="H98" s="312">
        <f>H99+H103</f>
        <v>0</v>
      </c>
    </row>
    <row r="99" spans="1:8" ht="24.9" customHeight="1" x14ac:dyDescent="0.25">
      <c r="A99" s="313" t="s">
        <v>109</v>
      </c>
      <c r="B99" s="314"/>
      <c r="C99" s="314"/>
      <c r="D99" s="314"/>
      <c r="E99" s="315"/>
      <c r="F99" s="315"/>
      <c r="G99" s="316"/>
      <c r="H99" s="317">
        <f>SUM(H100:H102)</f>
        <v>0</v>
      </c>
    </row>
    <row r="100" spans="1:8" ht="43.2" x14ac:dyDescent="0.25">
      <c r="A100" s="154" t="s">
        <v>105</v>
      </c>
      <c r="B100" s="155" t="s">
        <v>265</v>
      </c>
      <c r="C100" s="158" t="s">
        <v>263</v>
      </c>
      <c r="D100" s="234" t="s">
        <v>264</v>
      </c>
      <c r="E100" s="156" t="s">
        <v>57</v>
      </c>
      <c r="F100" s="156">
        <v>7</v>
      </c>
      <c r="G100" s="113"/>
      <c r="H100" s="157">
        <f t="shared" ref="H100:H102" si="7">ROUND(F100*G100,2)</f>
        <v>0</v>
      </c>
    </row>
    <row r="101" spans="1:8" ht="43.2" x14ac:dyDescent="0.25">
      <c r="A101" s="154" t="s">
        <v>106</v>
      </c>
      <c r="B101" s="155" t="s">
        <v>266</v>
      </c>
      <c r="C101" s="248" t="s">
        <v>267</v>
      </c>
      <c r="D101" s="234" t="s">
        <v>268</v>
      </c>
      <c r="E101" s="156" t="s">
        <v>57</v>
      </c>
      <c r="F101" s="156">
        <v>1</v>
      </c>
      <c r="G101" s="113"/>
      <c r="H101" s="157">
        <f t="shared" si="7"/>
        <v>0</v>
      </c>
    </row>
    <row r="102" spans="1:8" ht="86.4" x14ac:dyDescent="0.25">
      <c r="A102" s="164" t="s">
        <v>107</v>
      </c>
      <c r="B102" s="165" t="s">
        <v>281</v>
      </c>
      <c r="C102" s="165" t="s">
        <v>270</v>
      </c>
      <c r="D102" s="329" t="s">
        <v>269</v>
      </c>
      <c r="E102" s="156" t="s">
        <v>57</v>
      </c>
      <c r="F102" s="166">
        <v>4</v>
      </c>
      <c r="G102" s="114"/>
      <c r="H102" s="159">
        <f t="shared" si="7"/>
        <v>0</v>
      </c>
    </row>
    <row r="103" spans="1:8" ht="24.9" customHeight="1" x14ac:dyDescent="0.25">
      <c r="A103" s="318" t="s">
        <v>115</v>
      </c>
      <c r="B103" s="318"/>
      <c r="C103" s="318"/>
      <c r="D103" s="314"/>
      <c r="E103" s="314"/>
      <c r="F103" s="314"/>
      <c r="G103" s="314"/>
      <c r="H103" s="316">
        <f>SUM(H104:H104)</f>
        <v>0</v>
      </c>
    </row>
    <row r="104" spans="1:8" ht="57.6" x14ac:dyDescent="0.25">
      <c r="A104" s="319" t="s">
        <v>165</v>
      </c>
      <c r="B104" s="155" t="s">
        <v>275</v>
      </c>
      <c r="C104" s="158" t="s">
        <v>271</v>
      </c>
      <c r="D104" s="234" t="s">
        <v>164</v>
      </c>
      <c r="E104" s="156" t="s">
        <v>57</v>
      </c>
      <c r="F104" s="156">
        <v>2</v>
      </c>
      <c r="G104" s="113"/>
      <c r="H104" s="157">
        <f>ROUND(F104*G104,2)</f>
        <v>0</v>
      </c>
    </row>
  </sheetData>
  <sheetProtection algorithmName="SHA-512" hashValue="q5SGO2sM62HLilPN0PrneevTqCcShviSC04iFDLGxNMCc/c84VEUCYiyUKWHl7S+a0OfjYKS0CuR1KdIvWf8Rw==" saltValue="KypTqWAoY7z3jeSHukXQcg==" spinCount="100000" sheet="1"/>
  <mergeCells count="17">
    <mergeCell ref="C91:H91"/>
    <mergeCell ref="C92:H92"/>
    <mergeCell ref="A27:G27"/>
    <mergeCell ref="A28:G28"/>
    <mergeCell ref="A29:G29"/>
    <mergeCell ref="C1:H1"/>
    <mergeCell ref="A5:H5"/>
    <mergeCell ref="A6:G6"/>
    <mergeCell ref="C14:H14"/>
    <mergeCell ref="A26:G26"/>
    <mergeCell ref="A21:H21"/>
    <mergeCell ref="A22:G22"/>
    <mergeCell ref="A23:G23"/>
    <mergeCell ref="A24:G24"/>
    <mergeCell ref="A25:G25"/>
    <mergeCell ref="C2:H2"/>
    <mergeCell ref="C15:H15"/>
  </mergeCells>
  <pageMargins left="0.19685039370078741" right="0.19685039370078741" top="0.19685039370078741" bottom="0.19685039370078741" header="0.31496062992125984" footer="0.31496062992125984"/>
  <pageSetup paperSize="9" scale="53" fitToHeight="0" orientation="portrait" r:id="rId1"/>
  <rowBreaks count="5" manualBreakCount="5">
    <brk id="12" max="16383" man="1"/>
    <brk id="39" max="7" man="1"/>
    <brk id="59" max="7" man="1"/>
    <brk id="65" max="7" man="1"/>
    <brk id="9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N63"/>
  <sheetViews>
    <sheetView zoomScaleNormal="100" workbookViewId="0">
      <selection sqref="A1:B1"/>
    </sheetView>
  </sheetViews>
  <sheetFormatPr defaultColWidth="8.77734375" defaultRowHeight="13.8" x14ac:dyDescent="0.25"/>
  <cols>
    <col min="1" max="2" width="9.77734375" style="237" customWidth="1"/>
    <col min="3" max="3" width="35.77734375" style="237" customWidth="1"/>
    <col min="4" max="4" width="6.77734375" style="237" customWidth="1"/>
    <col min="5" max="5" width="10.77734375" style="237" customWidth="1"/>
    <col min="6" max="6" width="25.77734375" style="252" customWidth="1"/>
    <col min="7" max="7" width="25.77734375" style="237" customWidth="1"/>
    <col min="8" max="8" width="13.33203125" style="237" customWidth="1"/>
    <col min="9" max="9" width="16.44140625" style="237" customWidth="1"/>
    <col min="10" max="16384" width="8.77734375" style="237"/>
  </cols>
  <sheetData>
    <row r="1" spans="1:9" ht="14.4" x14ac:dyDescent="0.25">
      <c r="A1" s="358" t="s">
        <v>1</v>
      </c>
      <c r="B1" s="359"/>
      <c r="C1" s="359" t="s">
        <v>0</v>
      </c>
      <c r="D1" s="359"/>
      <c r="E1" s="359"/>
      <c r="F1" s="359"/>
      <c r="G1" s="360"/>
    </row>
    <row r="2" spans="1:9" ht="14.4" x14ac:dyDescent="0.25">
      <c r="A2" s="358" t="s">
        <v>73</v>
      </c>
      <c r="B2" s="359"/>
      <c r="C2" s="359" t="s">
        <v>197</v>
      </c>
      <c r="D2" s="359"/>
      <c r="E2" s="359"/>
      <c r="F2" s="359"/>
      <c r="G2" s="360"/>
    </row>
    <row r="3" spans="1:9" ht="14.4" x14ac:dyDescent="0.25">
      <c r="A3" s="361" t="s">
        <v>2</v>
      </c>
      <c r="B3" s="362"/>
      <c r="C3" s="362" t="s">
        <v>114</v>
      </c>
      <c r="D3" s="362"/>
      <c r="E3" s="362"/>
      <c r="F3" s="362"/>
      <c r="G3" s="363"/>
    </row>
    <row r="4" spans="1:9" ht="14.4" x14ac:dyDescent="0.25">
      <c r="A4" s="361" t="s">
        <v>195</v>
      </c>
      <c r="B4" s="362"/>
      <c r="C4" s="362" t="s">
        <v>111</v>
      </c>
      <c r="D4" s="362"/>
      <c r="E4" s="362"/>
      <c r="F4" s="362"/>
      <c r="G4" s="363"/>
      <c r="H4" s="250"/>
      <c r="I4" s="250"/>
    </row>
    <row r="5" spans="1:9" ht="14.4" customHeight="1" x14ac:dyDescent="0.25">
      <c r="A5" s="364" t="s">
        <v>4</v>
      </c>
      <c r="B5" s="365"/>
      <c r="C5" s="371" t="s">
        <v>167</v>
      </c>
      <c r="D5" s="371"/>
      <c r="E5" s="371"/>
      <c r="F5" s="371"/>
      <c r="G5" s="372"/>
      <c r="H5" s="250"/>
      <c r="I5" s="250"/>
    </row>
    <row r="6" spans="1:9" ht="14.4" x14ac:dyDescent="0.25">
      <c r="A6" s="366" t="s">
        <v>5</v>
      </c>
      <c r="B6" s="367"/>
      <c r="C6" s="373" t="s">
        <v>163</v>
      </c>
      <c r="D6" s="373"/>
      <c r="E6" s="373"/>
      <c r="F6" s="373"/>
      <c r="G6" s="374"/>
      <c r="H6" s="250"/>
      <c r="I6" s="250"/>
    </row>
    <row r="7" spans="1:9" s="208" customFormat="1" ht="14.4" x14ac:dyDescent="0.25"/>
    <row r="8" spans="1:9" ht="14.4" x14ac:dyDescent="0.25">
      <c r="A8" s="238" t="s">
        <v>58</v>
      </c>
      <c r="B8" s="239"/>
      <c r="C8" s="239"/>
      <c r="D8" s="239"/>
      <c r="E8" s="239"/>
      <c r="F8" s="240"/>
      <c r="G8" s="204">
        <f>G9+G10</f>
        <v>0</v>
      </c>
      <c r="H8" s="250"/>
      <c r="I8" s="250"/>
    </row>
    <row r="9" spans="1:9" ht="14.4" x14ac:dyDescent="0.25">
      <c r="A9" s="241" t="s">
        <v>112</v>
      </c>
      <c r="B9" s="239"/>
      <c r="C9" s="239"/>
      <c r="D9" s="239"/>
      <c r="E9" s="239"/>
      <c r="F9" s="240"/>
      <c r="G9" s="205">
        <f>G13</f>
        <v>0</v>
      </c>
      <c r="H9" s="250"/>
      <c r="I9" s="250"/>
    </row>
    <row r="10" spans="1:9" ht="14.4" x14ac:dyDescent="0.25">
      <c r="A10" s="241" t="s">
        <v>113</v>
      </c>
      <c r="B10" s="239"/>
      <c r="C10" s="239"/>
      <c r="D10" s="239"/>
      <c r="E10" s="239"/>
      <c r="F10" s="240"/>
      <c r="G10" s="205">
        <f>G26</f>
        <v>0</v>
      </c>
      <c r="H10" s="250"/>
      <c r="I10" s="250"/>
    </row>
    <row r="11" spans="1:9" x14ac:dyDescent="0.25">
      <c r="C11" s="251"/>
      <c r="H11" s="250"/>
      <c r="I11" s="250"/>
    </row>
    <row r="12" spans="1:9" ht="28.8" x14ac:dyDescent="0.25">
      <c r="A12" s="18" t="s">
        <v>168</v>
      </c>
      <c r="B12" s="18" t="s">
        <v>60</v>
      </c>
      <c r="C12" s="19" t="s">
        <v>61</v>
      </c>
      <c r="D12" s="18" t="s">
        <v>56</v>
      </c>
      <c r="E12" s="18" t="s">
        <v>64</v>
      </c>
      <c r="F12" s="20" t="s">
        <v>65</v>
      </c>
      <c r="G12" s="24" t="s">
        <v>66</v>
      </c>
      <c r="H12" s="250"/>
      <c r="I12" s="250"/>
    </row>
    <row r="13" spans="1:9" ht="14.4" x14ac:dyDescent="0.25">
      <c r="A13" s="368" t="s">
        <v>161</v>
      </c>
      <c r="B13" s="369"/>
      <c r="C13" s="369"/>
      <c r="D13" s="369"/>
      <c r="E13" s="369"/>
      <c r="F13" s="370"/>
      <c r="G13" s="242">
        <f>SUM(G14:G25)</f>
        <v>0</v>
      </c>
      <c r="H13" s="250"/>
      <c r="I13" s="250"/>
    </row>
    <row r="14" spans="1:9" ht="14.4" x14ac:dyDescent="0.25">
      <c r="A14" s="357" t="s">
        <v>161</v>
      </c>
      <c r="B14" s="243" t="s">
        <v>30</v>
      </c>
      <c r="C14" s="243" t="s">
        <v>170</v>
      </c>
      <c r="D14" s="244" t="s">
        <v>57</v>
      </c>
      <c r="E14" s="244">
        <v>22</v>
      </c>
      <c r="F14" s="245">
        <f>VLOOKUP(B14,Část_02!$A$35:$H$64,7,FALSE)</f>
        <v>0</v>
      </c>
      <c r="G14" s="245">
        <f>E14*F14</f>
        <v>0</v>
      </c>
      <c r="H14" s="250"/>
      <c r="I14" s="250"/>
    </row>
    <row r="15" spans="1:9" ht="14.4" x14ac:dyDescent="0.25">
      <c r="A15" s="357"/>
      <c r="B15" s="243" t="s">
        <v>8</v>
      </c>
      <c r="C15" s="243" t="s">
        <v>171</v>
      </c>
      <c r="D15" s="244" t="s">
        <v>57</v>
      </c>
      <c r="E15" s="244">
        <v>21</v>
      </c>
      <c r="F15" s="245">
        <f>VLOOKUP(B15,Část_02!$A$35:$H$64,7,FALSE)</f>
        <v>0</v>
      </c>
      <c r="G15" s="245">
        <f t="shared" ref="G15:G49" si="0">E15*F15</f>
        <v>0</v>
      </c>
      <c r="H15" s="251"/>
      <c r="I15" s="253"/>
    </row>
    <row r="16" spans="1:9" ht="14.4" x14ac:dyDescent="0.25">
      <c r="A16" s="357"/>
      <c r="B16" s="243" t="s">
        <v>9</v>
      </c>
      <c r="C16" s="243" t="s">
        <v>172</v>
      </c>
      <c r="D16" s="244" t="s">
        <v>57</v>
      </c>
      <c r="E16" s="244">
        <v>26</v>
      </c>
      <c r="F16" s="245">
        <f>VLOOKUP(B16,Část_02!$A$35:$H$64,7,FALSE)</f>
        <v>0</v>
      </c>
      <c r="G16" s="245">
        <f t="shared" si="0"/>
        <v>0</v>
      </c>
    </row>
    <row r="17" spans="1:9" ht="14.4" x14ac:dyDescent="0.25">
      <c r="A17" s="357"/>
      <c r="B17" s="243" t="s">
        <v>10</v>
      </c>
      <c r="C17" s="243" t="s">
        <v>173</v>
      </c>
      <c r="D17" s="244" t="s">
        <v>57</v>
      </c>
      <c r="E17" s="244">
        <v>1</v>
      </c>
      <c r="F17" s="245">
        <f>VLOOKUP(B17,Část_02!$A$35:$H$64,7,FALSE)</f>
        <v>0</v>
      </c>
      <c r="G17" s="245">
        <f t="shared" si="0"/>
        <v>0</v>
      </c>
      <c r="H17" s="250"/>
      <c r="I17" s="250"/>
    </row>
    <row r="18" spans="1:9" ht="14.4" x14ac:dyDescent="0.25">
      <c r="A18" s="357"/>
      <c r="B18" s="243" t="s">
        <v>14</v>
      </c>
      <c r="C18" s="243" t="s">
        <v>212</v>
      </c>
      <c r="D18" s="244" t="s">
        <v>57</v>
      </c>
      <c r="E18" s="244">
        <v>15</v>
      </c>
      <c r="F18" s="245">
        <f>VLOOKUP(B18,Část_02!$A$35:$H$64,7,FALSE)</f>
        <v>0</v>
      </c>
      <c r="G18" s="245">
        <f t="shared" si="0"/>
        <v>0</v>
      </c>
      <c r="H18" s="250"/>
      <c r="I18" s="250"/>
    </row>
    <row r="19" spans="1:9" ht="14.4" x14ac:dyDescent="0.25">
      <c r="A19" s="357"/>
      <c r="B19" s="243" t="s">
        <v>15</v>
      </c>
      <c r="C19" s="243" t="s">
        <v>174</v>
      </c>
      <c r="D19" s="244" t="s">
        <v>57</v>
      </c>
      <c r="E19" s="244">
        <v>93</v>
      </c>
      <c r="F19" s="245">
        <f>VLOOKUP(B19,Část_02!$A$35:$H$64,7,FALSE)</f>
        <v>0</v>
      </c>
      <c r="G19" s="245">
        <f t="shared" si="0"/>
        <v>0</v>
      </c>
      <c r="H19" s="250"/>
      <c r="I19" s="250"/>
    </row>
    <row r="20" spans="1:9" ht="14.4" x14ac:dyDescent="0.25">
      <c r="A20" s="357"/>
      <c r="B20" s="243" t="s">
        <v>16</v>
      </c>
      <c r="C20" s="243" t="s">
        <v>175</v>
      </c>
      <c r="D20" s="244" t="s">
        <v>57</v>
      </c>
      <c r="E20" s="244">
        <v>8</v>
      </c>
      <c r="F20" s="245">
        <f>VLOOKUP(B20,Část_02!$A$35:$H$64,7,FALSE)</f>
        <v>0</v>
      </c>
      <c r="G20" s="245">
        <f t="shared" si="0"/>
        <v>0</v>
      </c>
      <c r="H20" s="250"/>
      <c r="I20" s="250"/>
    </row>
    <row r="21" spans="1:9" ht="14.4" x14ac:dyDescent="0.25">
      <c r="A21" s="357"/>
      <c r="B21" s="243" t="s">
        <v>17</v>
      </c>
      <c r="C21" s="243" t="s">
        <v>18</v>
      </c>
      <c r="D21" s="244" t="s">
        <v>57</v>
      </c>
      <c r="E21" s="244">
        <v>96</v>
      </c>
      <c r="F21" s="245">
        <f>VLOOKUP(B21,Část_02!$A$35:$H$64,7,FALSE)</f>
        <v>0</v>
      </c>
      <c r="G21" s="245">
        <f t="shared" si="0"/>
        <v>0</v>
      </c>
      <c r="H21" s="250"/>
      <c r="I21" s="250"/>
    </row>
    <row r="22" spans="1:9" ht="14.4" x14ac:dyDescent="0.25">
      <c r="A22" s="357"/>
      <c r="B22" s="243" t="s">
        <v>28</v>
      </c>
      <c r="C22" s="243" t="s">
        <v>29</v>
      </c>
      <c r="D22" s="244" t="s">
        <v>57</v>
      </c>
      <c r="E22" s="244">
        <v>18</v>
      </c>
      <c r="F22" s="245">
        <f>VLOOKUP(B22,Část_02!$A$35:$H$64,7,FALSE)</f>
        <v>0</v>
      </c>
      <c r="G22" s="245">
        <f t="shared" si="0"/>
        <v>0</v>
      </c>
      <c r="H22" s="250"/>
      <c r="I22" s="250"/>
    </row>
    <row r="23" spans="1:9" ht="14.4" x14ac:dyDescent="0.25">
      <c r="A23" s="357"/>
      <c r="B23" s="243" t="s">
        <v>12</v>
      </c>
      <c r="C23" s="243" t="s">
        <v>176</v>
      </c>
      <c r="D23" s="244" t="s">
        <v>57</v>
      </c>
      <c r="E23" s="244">
        <v>46</v>
      </c>
      <c r="F23" s="245">
        <f>VLOOKUP(B23,Část_02!$A$35:$H$64,7,FALSE)</f>
        <v>0</v>
      </c>
      <c r="G23" s="245">
        <f t="shared" si="0"/>
        <v>0</v>
      </c>
      <c r="H23" s="250"/>
      <c r="I23" s="250"/>
    </row>
    <row r="24" spans="1:9" ht="14.4" x14ac:dyDescent="0.25">
      <c r="A24" s="357"/>
      <c r="B24" s="243" t="s">
        <v>13</v>
      </c>
      <c r="C24" s="243" t="s">
        <v>177</v>
      </c>
      <c r="D24" s="244" t="s">
        <v>57</v>
      </c>
      <c r="E24" s="244">
        <v>4</v>
      </c>
      <c r="F24" s="245">
        <f>VLOOKUP(B24,Část_02!$A$35:$H$64,7,FALSE)</f>
        <v>0</v>
      </c>
      <c r="G24" s="245">
        <f t="shared" si="0"/>
        <v>0</v>
      </c>
      <c r="H24" s="250"/>
      <c r="I24" s="250"/>
    </row>
    <row r="25" spans="1:9" ht="14.4" x14ac:dyDescent="0.25">
      <c r="A25" s="357"/>
      <c r="B25" s="243" t="s">
        <v>31</v>
      </c>
      <c r="C25" s="243" t="s">
        <v>178</v>
      </c>
      <c r="D25" s="244" t="s">
        <v>57</v>
      </c>
      <c r="E25" s="244">
        <v>1</v>
      </c>
      <c r="F25" s="245">
        <f>VLOOKUP(B25,Část_02!$A$35:$H$64,7,FALSE)</f>
        <v>0</v>
      </c>
      <c r="G25" s="245">
        <f t="shared" si="0"/>
        <v>0</v>
      </c>
      <c r="H25" s="250"/>
      <c r="I25" s="250"/>
    </row>
    <row r="26" spans="1:9" ht="14.4" x14ac:dyDescent="0.25">
      <c r="A26" s="368" t="s">
        <v>160</v>
      </c>
      <c r="B26" s="369"/>
      <c r="C26" s="369"/>
      <c r="D26" s="369"/>
      <c r="E26" s="369"/>
      <c r="F26" s="370"/>
      <c r="G26" s="242">
        <f>SUM(G27:G49)</f>
        <v>0</v>
      </c>
      <c r="H26" s="250"/>
      <c r="I26" s="250"/>
    </row>
    <row r="27" spans="1:9" ht="14.4" x14ac:dyDescent="0.25">
      <c r="A27" s="357" t="s">
        <v>160</v>
      </c>
      <c r="B27" s="243" t="s">
        <v>30</v>
      </c>
      <c r="C27" s="243" t="s">
        <v>170</v>
      </c>
      <c r="D27" s="244" t="s">
        <v>57</v>
      </c>
      <c r="E27" s="244">
        <v>19</v>
      </c>
      <c r="F27" s="245">
        <f>VLOOKUP(B27,Část_02!$A$35:$H$64,7,FALSE)</f>
        <v>0</v>
      </c>
      <c r="G27" s="245">
        <f t="shared" si="0"/>
        <v>0</v>
      </c>
      <c r="H27" s="250"/>
      <c r="I27" s="250"/>
    </row>
    <row r="28" spans="1:9" ht="14.4" x14ac:dyDescent="0.25">
      <c r="A28" s="357"/>
      <c r="B28" s="243" t="s">
        <v>7</v>
      </c>
      <c r="C28" s="243" t="s">
        <v>179</v>
      </c>
      <c r="D28" s="244" t="s">
        <v>57</v>
      </c>
      <c r="E28" s="244">
        <v>11</v>
      </c>
      <c r="F28" s="245">
        <f>VLOOKUP(B28,Část_02!$A$35:$H$64,7,FALSE)</f>
        <v>0</v>
      </c>
      <c r="G28" s="245">
        <f t="shared" si="0"/>
        <v>0</v>
      </c>
      <c r="H28" s="250"/>
      <c r="I28" s="250"/>
    </row>
    <row r="29" spans="1:9" ht="14.4" x14ac:dyDescent="0.25">
      <c r="A29" s="357"/>
      <c r="B29" s="243" t="s">
        <v>8</v>
      </c>
      <c r="C29" s="243" t="s">
        <v>171</v>
      </c>
      <c r="D29" s="244" t="s">
        <v>57</v>
      </c>
      <c r="E29" s="244">
        <v>11</v>
      </c>
      <c r="F29" s="245">
        <f>VLOOKUP(B29,Část_02!$A$35:$H$64,7,FALSE)</f>
        <v>0</v>
      </c>
      <c r="G29" s="245">
        <f t="shared" si="0"/>
        <v>0</v>
      </c>
      <c r="H29" s="250"/>
      <c r="I29" s="250"/>
    </row>
    <row r="30" spans="1:9" ht="14.4" x14ac:dyDescent="0.25">
      <c r="A30" s="357"/>
      <c r="B30" s="243" t="s">
        <v>9</v>
      </c>
      <c r="C30" s="243" t="s">
        <v>172</v>
      </c>
      <c r="D30" s="244" t="s">
        <v>57</v>
      </c>
      <c r="E30" s="244">
        <v>33</v>
      </c>
      <c r="F30" s="245">
        <f>VLOOKUP(B30,Část_02!$A$35:$H$64,7,FALSE)</f>
        <v>0</v>
      </c>
      <c r="G30" s="245">
        <f t="shared" si="0"/>
        <v>0</v>
      </c>
      <c r="H30" s="250"/>
      <c r="I30" s="250"/>
    </row>
    <row r="31" spans="1:9" ht="14.4" x14ac:dyDescent="0.25">
      <c r="A31" s="357"/>
      <c r="B31" s="243" t="s">
        <v>10</v>
      </c>
      <c r="C31" s="243" t="s">
        <v>173</v>
      </c>
      <c r="D31" s="244" t="s">
        <v>57</v>
      </c>
      <c r="E31" s="244">
        <v>6</v>
      </c>
      <c r="F31" s="245">
        <f>VLOOKUP(B31,Část_02!$A$35:$H$64,7,FALSE)</f>
        <v>0</v>
      </c>
      <c r="G31" s="245">
        <f t="shared" si="0"/>
        <v>0</v>
      </c>
      <c r="H31" s="250"/>
      <c r="I31" s="250"/>
    </row>
    <row r="32" spans="1:9" ht="14.4" x14ac:dyDescent="0.25">
      <c r="A32" s="357"/>
      <c r="B32" s="243" t="s">
        <v>11</v>
      </c>
      <c r="C32" s="243" t="s">
        <v>180</v>
      </c>
      <c r="D32" s="244" t="s">
        <v>57</v>
      </c>
      <c r="E32" s="244">
        <v>6</v>
      </c>
      <c r="F32" s="245">
        <f>VLOOKUP(B32,Část_02!$A$35:$H$64,7,FALSE)</f>
        <v>0</v>
      </c>
      <c r="G32" s="245">
        <f t="shared" si="0"/>
        <v>0</v>
      </c>
      <c r="H32" s="250"/>
      <c r="I32" s="250"/>
    </row>
    <row r="33" spans="1:9" ht="14.4" x14ac:dyDescent="0.25">
      <c r="A33" s="357"/>
      <c r="B33" s="243" t="s">
        <v>14</v>
      </c>
      <c r="C33" s="243" t="s">
        <v>212</v>
      </c>
      <c r="D33" s="167" t="s">
        <v>57</v>
      </c>
      <c r="E33" s="167">
        <v>32</v>
      </c>
      <c r="F33" s="245">
        <f>VLOOKUP(B33,Část_02!$A$35:$H$64,7,FALSE)</f>
        <v>0</v>
      </c>
      <c r="G33" s="245">
        <f t="shared" si="0"/>
        <v>0</v>
      </c>
      <c r="H33" s="250"/>
      <c r="I33" s="250"/>
    </row>
    <row r="34" spans="1:9" ht="14.4" x14ac:dyDescent="0.25">
      <c r="A34" s="357"/>
      <c r="B34" s="243" t="s">
        <v>15</v>
      </c>
      <c r="C34" s="243" t="s">
        <v>174</v>
      </c>
      <c r="D34" s="244" t="s">
        <v>57</v>
      </c>
      <c r="E34" s="244">
        <v>124</v>
      </c>
      <c r="F34" s="245">
        <f>VLOOKUP(B34,Část_02!$A$35:$H$64,7,FALSE)</f>
        <v>0</v>
      </c>
      <c r="G34" s="245">
        <f t="shared" si="0"/>
        <v>0</v>
      </c>
      <c r="H34" s="250"/>
      <c r="I34" s="250"/>
    </row>
    <row r="35" spans="1:9" ht="14.4" x14ac:dyDescent="0.25">
      <c r="A35" s="357"/>
      <c r="B35" s="243" t="s">
        <v>16</v>
      </c>
      <c r="C35" s="243" t="s">
        <v>175</v>
      </c>
      <c r="D35" s="244" t="s">
        <v>57</v>
      </c>
      <c r="E35" s="244">
        <v>8</v>
      </c>
      <c r="F35" s="245">
        <f>VLOOKUP(B35,Část_02!$A$35:$H$64,7,FALSE)</f>
        <v>0</v>
      </c>
      <c r="G35" s="245">
        <f t="shared" si="0"/>
        <v>0</v>
      </c>
      <c r="H35" s="250"/>
      <c r="I35" s="250"/>
    </row>
    <row r="36" spans="1:9" ht="14.4" x14ac:dyDescent="0.25">
      <c r="A36" s="357"/>
      <c r="B36" s="243" t="s">
        <v>19</v>
      </c>
      <c r="C36" s="243" t="s">
        <v>181</v>
      </c>
      <c r="D36" s="244" t="s">
        <v>57</v>
      </c>
      <c r="E36" s="244">
        <v>6</v>
      </c>
      <c r="F36" s="245">
        <f>VLOOKUP(B36,Část_02!$A$35:$H$64,7,FALSE)</f>
        <v>0</v>
      </c>
      <c r="G36" s="245">
        <f t="shared" si="0"/>
        <v>0</v>
      </c>
      <c r="H36" s="250"/>
      <c r="I36" s="250"/>
    </row>
    <row r="37" spans="1:9" ht="14.4" x14ac:dyDescent="0.25">
      <c r="A37" s="357"/>
      <c r="B37" s="243" t="s">
        <v>20</v>
      </c>
      <c r="C37" s="243" t="s">
        <v>182</v>
      </c>
      <c r="D37" s="244" t="s">
        <v>57</v>
      </c>
      <c r="E37" s="244">
        <v>18</v>
      </c>
      <c r="F37" s="245">
        <f>VLOOKUP(B37,Část_02!$A$35:$H$64,7,FALSE)</f>
        <v>0</v>
      </c>
      <c r="G37" s="245">
        <f t="shared" si="0"/>
        <v>0</v>
      </c>
      <c r="H37" s="250"/>
      <c r="I37" s="250"/>
    </row>
    <row r="38" spans="1:9" ht="14.4" x14ac:dyDescent="0.25">
      <c r="A38" s="357"/>
      <c r="B38" s="243" t="s">
        <v>21</v>
      </c>
      <c r="C38" s="243" t="s">
        <v>183</v>
      </c>
      <c r="D38" s="244" t="s">
        <v>57</v>
      </c>
      <c r="E38" s="244">
        <v>10</v>
      </c>
      <c r="F38" s="245">
        <f>VLOOKUP(B38,Část_02!$A$35:$H$64,7,FALSE)</f>
        <v>0</v>
      </c>
      <c r="G38" s="245">
        <f t="shared" si="0"/>
        <v>0</v>
      </c>
      <c r="H38" s="250"/>
      <c r="I38" s="250"/>
    </row>
    <row r="39" spans="1:9" ht="14.4" x14ac:dyDescent="0.25">
      <c r="A39" s="357"/>
      <c r="B39" s="243" t="s">
        <v>22</v>
      </c>
      <c r="C39" s="243" t="s">
        <v>184</v>
      </c>
      <c r="D39" s="244" t="s">
        <v>57</v>
      </c>
      <c r="E39" s="244">
        <v>10</v>
      </c>
      <c r="F39" s="245">
        <f>VLOOKUP(B39,Část_02!$A$35:$H$64,7,FALSE)</f>
        <v>0</v>
      </c>
      <c r="G39" s="245">
        <f t="shared" si="0"/>
        <v>0</v>
      </c>
      <c r="H39" s="254"/>
      <c r="I39" s="253"/>
    </row>
    <row r="40" spans="1:9" ht="14.4" x14ac:dyDescent="0.25">
      <c r="A40" s="357"/>
      <c r="B40" s="243" t="s">
        <v>23</v>
      </c>
      <c r="C40" s="243" t="s">
        <v>185</v>
      </c>
      <c r="D40" s="244" t="s">
        <v>57</v>
      </c>
      <c r="E40" s="244">
        <v>10</v>
      </c>
      <c r="F40" s="245">
        <f>VLOOKUP(B40,Část_02!$A$35:$H$64,7,FALSE)</f>
        <v>0</v>
      </c>
      <c r="G40" s="245">
        <f t="shared" si="0"/>
        <v>0</v>
      </c>
    </row>
    <row r="41" spans="1:9" ht="14.4" x14ac:dyDescent="0.25">
      <c r="A41" s="357"/>
      <c r="B41" s="243" t="s">
        <v>24</v>
      </c>
      <c r="C41" s="243" t="s">
        <v>186</v>
      </c>
      <c r="D41" s="244" t="s">
        <v>57</v>
      </c>
      <c r="E41" s="244">
        <v>10</v>
      </c>
      <c r="F41" s="245">
        <f>VLOOKUP(B41,Část_02!$A$35:$H$64,7,FALSE)</f>
        <v>0</v>
      </c>
      <c r="G41" s="245">
        <f t="shared" si="0"/>
        <v>0</v>
      </c>
    </row>
    <row r="42" spans="1:9" ht="14.4" x14ac:dyDescent="0.25">
      <c r="A42" s="357"/>
      <c r="B42" s="243" t="s">
        <v>25</v>
      </c>
      <c r="C42" s="243" t="s">
        <v>187</v>
      </c>
      <c r="D42" s="244" t="s">
        <v>57</v>
      </c>
      <c r="E42" s="244">
        <v>10</v>
      </c>
      <c r="F42" s="245">
        <f>VLOOKUP(B42,Část_02!$A$35:$H$64,7,FALSE)</f>
        <v>0</v>
      </c>
      <c r="G42" s="245">
        <f t="shared" si="0"/>
        <v>0</v>
      </c>
    </row>
    <row r="43" spans="1:9" ht="14.4" x14ac:dyDescent="0.25">
      <c r="A43" s="357"/>
      <c r="B43" s="243" t="s">
        <v>26</v>
      </c>
      <c r="C43" s="243" t="s">
        <v>27</v>
      </c>
      <c r="D43" s="244" t="s">
        <v>57</v>
      </c>
      <c r="E43" s="244">
        <v>20</v>
      </c>
      <c r="F43" s="245">
        <f>VLOOKUP(B43,Část_02!$A$35:$H$64,7,FALSE)</f>
        <v>0</v>
      </c>
      <c r="G43" s="245">
        <f t="shared" si="0"/>
        <v>0</v>
      </c>
    </row>
    <row r="44" spans="1:9" ht="14.4" x14ac:dyDescent="0.25">
      <c r="A44" s="357"/>
      <c r="B44" s="243" t="s">
        <v>28</v>
      </c>
      <c r="C44" s="243" t="s">
        <v>29</v>
      </c>
      <c r="D44" s="244" t="s">
        <v>57</v>
      </c>
      <c r="E44" s="244">
        <v>17</v>
      </c>
      <c r="F44" s="245">
        <f>VLOOKUP(B44,Část_02!$A$35:$H$64,7,FALSE)</f>
        <v>0</v>
      </c>
      <c r="G44" s="245">
        <f t="shared" si="0"/>
        <v>0</v>
      </c>
    </row>
    <row r="45" spans="1:9" ht="14.4" x14ac:dyDescent="0.25">
      <c r="A45" s="357"/>
      <c r="B45" s="243" t="s">
        <v>12</v>
      </c>
      <c r="C45" s="243" t="s">
        <v>176</v>
      </c>
      <c r="D45" s="244" t="s">
        <v>57</v>
      </c>
      <c r="E45" s="244">
        <v>31</v>
      </c>
      <c r="F45" s="245">
        <f>VLOOKUP(B45,Část_02!$A$35:$H$64,7,FALSE)</f>
        <v>0</v>
      </c>
      <c r="G45" s="245">
        <f t="shared" si="0"/>
        <v>0</v>
      </c>
    </row>
    <row r="46" spans="1:9" ht="14.4" x14ac:dyDescent="0.25">
      <c r="A46" s="357"/>
      <c r="B46" s="243" t="s">
        <v>13</v>
      </c>
      <c r="C46" s="243" t="s">
        <v>177</v>
      </c>
      <c r="D46" s="244" t="s">
        <v>57</v>
      </c>
      <c r="E46" s="244">
        <v>4</v>
      </c>
      <c r="F46" s="245">
        <f>VLOOKUP(B46,Část_02!$A$35:$H$64,7,FALSE)</f>
        <v>0</v>
      </c>
      <c r="G46" s="245">
        <f t="shared" si="0"/>
        <v>0</v>
      </c>
    </row>
    <row r="47" spans="1:9" ht="14.4" x14ac:dyDescent="0.25">
      <c r="A47" s="357"/>
      <c r="B47" s="243" t="s">
        <v>32</v>
      </c>
      <c r="C47" s="243" t="s">
        <v>33</v>
      </c>
      <c r="D47" s="244" t="s">
        <v>57</v>
      </c>
      <c r="E47" s="244">
        <v>1</v>
      </c>
      <c r="F47" s="245">
        <f>VLOOKUP(B47,Část_02!$A$35:$H$64,7,FALSE)</f>
        <v>0</v>
      </c>
      <c r="G47" s="245">
        <f t="shared" si="0"/>
        <v>0</v>
      </c>
    </row>
    <row r="48" spans="1:9" ht="14.4" x14ac:dyDescent="0.25">
      <c r="A48" s="357"/>
      <c r="B48" s="243" t="s">
        <v>34</v>
      </c>
      <c r="C48" s="243" t="s">
        <v>35</v>
      </c>
      <c r="D48" s="244" t="s">
        <v>57</v>
      </c>
      <c r="E48" s="244">
        <v>1</v>
      </c>
      <c r="F48" s="245">
        <f>VLOOKUP(B48,Část_02!$A$35:$H$64,7,FALSE)</f>
        <v>0</v>
      </c>
      <c r="G48" s="245">
        <f t="shared" si="0"/>
        <v>0</v>
      </c>
    </row>
    <row r="49" spans="1:14" ht="14.4" x14ac:dyDescent="0.25">
      <c r="A49" s="357"/>
      <c r="B49" s="243" t="s">
        <v>36</v>
      </c>
      <c r="C49" s="243" t="s">
        <v>188</v>
      </c>
      <c r="D49" s="244" t="s">
        <v>57</v>
      </c>
      <c r="E49" s="244">
        <v>3</v>
      </c>
      <c r="F49" s="245">
        <f>VLOOKUP(B49,Část_02!$A$35:$H$64,7,FALSE)</f>
        <v>0</v>
      </c>
      <c r="G49" s="245">
        <f t="shared" si="0"/>
        <v>0</v>
      </c>
    </row>
    <row r="63" spans="1:14" x14ac:dyDescent="0.25">
      <c r="N63" s="252"/>
    </row>
  </sheetData>
  <sheetProtection algorithmName="SHA-512" hashValue="eemPK0n7KSzdUCZ5WuDaW7AuMjOtMRVMXrISKWxvmQ++ldjcamcFij36+Pi5EDZ4c0NSL7AcVJL5ozKxgl4yuA==" saltValue="bNNLTIB0jvsjHgK2Y2UkuA==" spinCount="100000" sheet="1" objects="1" scenarios="1" selectLockedCells="1" selectUnlockedCells="1"/>
  <mergeCells count="16">
    <mergeCell ref="A27:A49"/>
    <mergeCell ref="A1:B1"/>
    <mergeCell ref="C1:G1"/>
    <mergeCell ref="A3:B3"/>
    <mergeCell ref="C3:G3"/>
    <mergeCell ref="A4:B4"/>
    <mergeCell ref="C4:G4"/>
    <mergeCell ref="A2:B2"/>
    <mergeCell ref="C2:G2"/>
    <mergeCell ref="A5:B5"/>
    <mergeCell ref="A6:B6"/>
    <mergeCell ref="A13:F13"/>
    <mergeCell ref="A26:F26"/>
    <mergeCell ref="A14:A25"/>
    <mergeCell ref="C5:G5"/>
    <mergeCell ref="C6:G6"/>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I249"/>
  <sheetViews>
    <sheetView view="pageBreakPreview" zoomScaleNormal="100" zoomScaleSheetLayoutView="100" workbookViewId="0"/>
  </sheetViews>
  <sheetFormatPr defaultColWidth="9.33203125" defaultRowHeight="14.4" x14ac:dyDescent="0.25"/>
  <cols>
    <col min="1" max="1" width="11.109375" style="12" bestFit="1" customWidth="1"/>
    <col min="2" max="2" width="9.33203125" style="12"/>
    <col min="3" max="3" width="10.77734375" style="12" customWidth="1"/>
    <col min="4" max="4" width="36.33203125" style="12" customWidth="1"/>
    <col min="5" max="6" width="16.77734375" style="21" customWidth="1"/>
    <col min="7" max="7" width="33.109375" style="22" customWidth="1"/>
    <col min="8" max="8" width="33.109375" style="25" customWidth="1"/>
    <col min="9" max="9" width="11.33203125" style="12" bestFit="1" customWidth="1"/>
    <col min="10" max="16384" width="9.33203125" style="12"/>
  </cols>
  <sheetData>
    <row r="1" spans="1:9" x14ac:dyDescent="0.25">
      <c r="A1" s="227" t="s">
        <v>1</v>
      </c>
      <c r="B1" s="227"/>
      <c r="C1" s="227"/>
      <c r="D1" s="227"/>
      <c r="E1" s="6" t="s">
        <v>0</v>
      </c>
      <c r="F1" s="8"/>
      <c r="G1" s="66"/>
      <c r="H1" s="67"/>
    </row>
    <row r="2" spans="1:9" x14ac:dyDescent="0.25">
      <c r="A2" s="227" t="s">
        <v>73</v>
      </c>
      <c r="B2" s="228"/>
      <c r="C2" s="228"/>
      <c r="D2" s="228"/>
      <c r="E2" s="6" t="s">
        <v>197</v>
      </c>
      <c r="F2" s="9"/>
      <c r="G2" s="68"/>
      <c r="H2" s="69"/>
    </row>
    <row r="3" spans="1:9" x14ac:dyDescent="0.25">
      <c r="A3" s="228" t="s">
        <v>2</v>
      </c>
      <c r="B3" s="228"/>
      <c r="C3" s="228"/>
      <c r="D3" s="228"/>
      <c r="E3" s="255" t="s">
        <v>114</v>
      </c>
      <c r="F3" s="9"/>
      <c r="G3" s="68"/>
      <c r="H3" s="69"/>
    </row>
    <row r="4" spans="1:9" x14ac:dyDescent="0.25">
      <c r="A4" s="228" t="s">
        <v>194</v>
      </c>
      <c r="B4" s="228"/>
      <c r="C4" s="228"/>
      <c r="D4" s="228"/>
      <c r="E4" s="255" t="s">
        <v>111</v>
      </c>
      <c r="F4" s="9"/>
      <c r="G4" s="68"/>
      <c r="H4" s="69"/>
    </row>
    <row r="5" spans="1:9" x14ac:dyDescent="0.25">
      <c r="A5" s="229" t="s">
        <v>4</v>
      </c>
      <c r="B5" s="229"/>
      <c r="C5" s="229"/>
      <c r="D5" s="229"/>
      <c r="E5" s="371" t="s">
        <v>167</v>
      </c>
      <c r="F5" s="371"/>
      <c r="G5" s="371"/>
      <c r="H5" s="371"/>
    </row>
    <row r="6" spans="1:9" x14ac:dyDescent="0.25">
      <c r="A6" s="229" t="s">
        <v>5</v>
      </c>
      <c r="B6" s="229"/>
      <c r="C6" s="229"/>
      <c r="D6" s="229"/>
      <c r="E6" s="373" t="s">
        <v>163</v>
      </c>
      <c r="F6" s="373"/>
      <c r="G6" s="373"/>
      <c r="H6" s="373"/>
    </row>
    <row r="7" spans="1:9" s="1" customFormat="1" ht="35.1" customHeight="1" x14ac:dyDescent="0.25">
      <c r="A7" s="18" t="s">
        <v>110</v>
      </c>
      <c r="B7" s="18" t="s">
        <v>168</v>
      </c>
      <c r="C7" s="18" t="s">
        <v>60</v>
      </c>
      <c r="D7" s="19" t="s">
        <v>61</v>
      </c>
      <c r="E7" s="18" t="s">
        <v>56</v>
      </c>
      <c r="F7" s="18" t="s">
        <v>64</v>
      </c>
      <c r="G7" s="20" t="s">
        <v>65</v>
      </c>
      <c r="H7" s="24" t="s">
        <v>66</v>
      </c>
    </row>
    <row r="8" spans="1:9" s="1" customFormat="1" ht="15.6" customHeight="1" x14ac:dyDescent="0.25">
      <c r="A8" s="375" t="s">
        <v>112</v>
      </c>
      <c r="B8" s="376"/>
      <c r="C8" s="376"/>
      <c r="D8" s="376"/>
      <c r="E8" s="376"/>
      <c r="F8" s="376"/>
      <c r="G8" s="377"/>
      <c r="H8" s="99">
        <f>H41+H44+H58+H64+H69+H72+H85+H91+H95+H125+H131+H135+H143+H149+H155+H162+H202+H206+H212+H218+H226+H230+H237</f>
        <v>0</v>
      </c>
    </row>
    <row r="9" spans="1:9" s="1" customFormat="1" ht="15.6" customHeight="1" x14ac:dyDescent="0.25">
      <c r="A9" s="375" t="s">
        <v>113</v>
      </c>
      <c r="B9" s="376"/>
      <c r="C9" s="376"/>
      <c r="D9" s="376"/>
      <c r="E9" s="376"/>
      <c r="F9" s="376"/>
      <c r="G9" s="377"/>
      <c r="H9" s="100">
        <f>H10+H18+H25+H32+H36+H46+H52+H62+H75+H80+H99+H107+H112+H118+H166+H174+H176+H184+H190+H194+H198+H242</f>
        <v>0</v>
      </c>
      <c r="I9" s="87"/>
    </row>
    <row r="10" spans="1:9" s="23" customFormat="1" ht="20.100000000000001" customHeight="1" x14ac:dyDescent="0.25">
      <c r="A10" s="168"/>
      <c r="B10" s="169" t="s">
        <v>160</v>
      </c>
      <c r="C10" s="106" t="s">
        <v>116</v>
      </c>
      <c r="D10" s="102"/>
      <c r="E10" s="103"/>
      <c r="F10" s="103"/>
      <c r="G10" s="104"/>
      <c r="H10" s="105">
        <f>SUM(H11:H17)</f>
        <v>0</v>
      </c>
    </row>
    <row r="11" spans="1:9" ht="12.75" customHeight="1" x14ac:dyDescent="0.25">
      <c r="A11" s="170" t="s">
        <v>169</v>
      </c>
      <c r="B11" s="163" t="s">
        <v>160</v>
      </c>
      <c r="C11" s="89" t="s">
        <v>8</v>
      </c>
      <c r="D11" s="90" t="s">
        <v>38</v>
      </c>
      <c r="E11" s="91" t="s">
        <v>57</v>
      </c>
      <c r="F11" s="91">
        <v>2</v>
      </c>
      <c r="G11" s="92">
        <f>VLOOKUP(C11,Část_02!$A$35:$H$64,7,FALSE)</f>
        <v>0</v>
      </c>
      <c r="H11" s="93">
        <f t="shared" ref="H11:H63" si="0">F11*G11</f>
        <v>0</v>
      </c>
    </row>
    <row r="12" spans="1:9" ht="12.75" customHeight="1" x14ac:dyDescent="0.25">
      <c r="A12" s="170" t="s">
        <v>169</v>
      </c>
      <c r="B12" s="163" t="s">
        <v>160</v>
      </c>
      <c r="C12" s="89" t="s">
        <v>9</v>
      </c>
      <c r="D12" s="90" t="s">
        <v>39</v>
      </c>
      <c r="E12" s="91" t="s">
        <v>57</v>
      </c>
      <c r="F12" s="91">
        <v>4</v>
      </c>
      <c r="G12" s="92">
        <f>VLOOKUP(C12,Část_02!$A$35:$H$64,7,FALSE)</f>
        <v>0</v>
      </c>
      <c r="H12" s="93">
        <f t="shared" si="0"/>
        <v>0</v>
      </c>
    </row>
    <row r="13" spans="1:9" ht="12.75" customHeight="1" x14ac:dyDescent="0.25">
      <c r="A13" s="170" t="s">
        <v>169</v>
      </c>
      <c r="B13" s="163" t="s">
        <v>160</v>
      </c>
      <c r="C13" s="89" t="s">
        <v>12</v>
      </c>
      <c r="D13" s="90" t="s">
        <v>42</v>
      </c>
      <c r="E13" s="91" t="s">
        <v>57</v>
      </c>
      <c r="F13" s="91">
        <v>2</v>
      </c>
      <c r="G13" s="92">
        <f>VLOOKUP(C13,Část_02!$A$35:$H$64,7,FALSE)</f>
        <v>0</v>
      </c>
      <c r="H13" s="93">
        <f t="shared" si="0"/>
        <v>0</v>
      </c>
    </row>
    <row r="14" spans="1:9" ht="12.75" customHeight="1" x14ac:dyDescent="0.25">
      <c r="A14" s="170" t="s">
        <v>169</v>
      </c>
      <c r="B14" s="163" t="s">
        <v>160</v>
      </c>
      <c r="C14" s="89" t="s">
        <v>28</v>
      </c>
      <c r="D14" s="94" t="s">
        <v>29</v>
      </c>
      <c r="E14" s="91" t="s">
        <v>57</v>
      </c>
      <c r="F14" s="91">
        <v>1</v>
      </c>
      <c r="G14" s="92">
        <f>VLOOKUP(C14,Část_02!$A$35:$H$64,7,FALSE)</f>
        <v>0</v>
      </c>
      <c r="H14" s="93">
        <f t="shared" si="0"/>
        <v>0</v>
      </c>
    </row>
    <row r="15" spans="1:9" ht="12.75" customHeight="1" x14ac:dyDescent="0.25">
      <c r="A15" s="170" t="s">
        <v>169</v>
      </c>
      <c r="B15" s="163" t="s">
        <v>160</v>
      </c>
      <c r="C15" s="89" t="s">
        <v>15</v>
      </c>
      <c r="D15" s="90" t="s">
        <v>44</v>
      </c>
      <c r="E15" s="91" t="s">
        <v>57</v>
      </c>
      <c r="F15" s="91">
        <v>26</v>
      </c>
      <c r="G15" s="92">
        <f>VLOOKUP(C15,Část_02!$A$35:$H$64,7,FALSE)</f>
        <v>0</v>
      </c>
      <c r="H15" s="93">
        <f t="shared" si="0"/>
        <v>0</v>
      </c>
    </row>
    <row r="16" spans="1:9" ht="12.75" customHeight="1" x14ac:dyDescent="0.25">
      <c r="A16" s="170" t="s">
        <v>169</v>
      </c>
      <c r="B16" s="163" t="s">
        <v>160</v>
      </c>
      <c r="C16" s="89" t="s">
        <v>16</v>
      </c>
      <c r="D16" s="90" t="s">
        <v>45</v>
      </c>
      <c r="E16" s="91" t="s">
        <v>57</v>
      </c>
      <c r="F16" s="91">
        <v>2</v>
      </c>
      <c r="G16" s="92">
        <f>VLOOKUP(C16,Část_02!$A$35:$H$64,7,FALSE)</f>
        <v>0</v>
      </c>
      <c r="H16" s="93">
        <f t="shared" si="0"/>
        <v>0</v>
      </c>
    </row>
    <row r="17" spans="1:8" ht="12.75" customHeight="1" x14ac:dyDescent="0.25">
      <c r="A17" s="170" t="s">
        <v>169</v>
      </c>
      <c r="B17" s="163" t="s">
        <v>160</v>
      </c>
      <c r="C17" s="89" t="s">
        <v>30</v>
      </c>
      <c r="D17" s="90" t="s">
        <v>53</v>
      </c>
      <c r="E17" s="91" t="s">
        <v>57</v>
      </c>
      <c r="F17" s="91">
        <v>1</v>
      </c>
      <c r="G17" s="92">
        <f>VLOOKUP(C17,Část_02!$A$35:$H$64,7,FALSE)</f>
        <v>0</v>
      </c>
      <c r="H17" s="93">
        <f t="shared" si="0"/>
        <v>0</v>
      </c>
    </row>
    <row r="18" spans="1:8" s="23" customFormat="1" ht="20.100000000000001" customHeight="1" x14ac:dyDescent="0.25">
      <c r="A18" s="168"/>
      <c r="B18" s="169" t="s">
        <v>160</v>
      </c>
      <c r="C18" s="106" t="s">
        <v>117</v>
      </c>
      <c r="D18" s="102"/>
      <c r="E18" s="103"/>
      <c r="F18" s="103"/>
      <c r="G18" s="104"/>
      <c r="H18" s="105">
        <f>SUM(H19:H24)</f>
        <v>0</v>
      </c>
    </row>
    <row r="19" spans="1:8" ht="12.75" customHeight="1" x14ac:dyDescent="0.25">
      <c r="A19" s="170" t="s">
        <v>169</v>
      </c>
      <c r="B19" s="163" t="s">
        <v>160</v>
      </c>
      <c r="C19" s="89" t="s">
        <v>9</v>
      </c>
      <c r="D19" s="90" t="s">
        <v>39</v>
      </c>
      <c r="E19" s="91" t="s">
        <v>57</v>
      </c>
      <c r="F19" s="91">
        <v>3</v>
      </c>
      <c r="G19" s="92">
        <f>VLOOKUP(C19,Část_02!$A$35:$H$64,7,FALSE)</f>
        <v>0</v>
      </c>
      <c r="H19" s="93">
        <f t="shared" si="0"/>
        <v>0</v>
      </c>
    </row>
    <row r="20" spans="1:8" ht="12.75" customHeight="1" x14ac:dyDescent="0.25">
      <c r="A20" s="170" t="s">
        <v>169</v>
      </c>
      <c r="B20" s="163" t="s">
        <v>160</v>
      </c>
      <c r="C20" s="89" t="s">
        <v>12</v>
      </c>
      <c r="D20" s="90" t="s">
        <v>42</v>
      </c>
      <c r="E20" s="91" t="s">
        <v>57</v>
      </c>
      <c r="F20" s="91">
        <v>3</v>
      </c>
      <c r="G20" s="92">
        <f>VLOOKUP(C20,Část_02!$A$35:$H$64,7,FALSE)</f>
        <v>0</v>
      </c>
      <c r="H20" s="93">
        <f t="shared" si="0"/>
        <v>0</v>
      </c>
    </row>
    <row r="21" spans="1:8" ht="12.75" customHeight="1" x14ac:dyDescent="0.25">
      <c r="A21" s="170" t="s">
        <v>169</v>
      </c>
      <c r="B21" s="163" t="s">
        <v>160</v>
      </c>
      <c r="C21" s="89" t="s">
        <v>28</v>
      </c>
      <c r="D21" s="94" t="s">
        <v>29</v>
      </c>
      <c r="E21" s="91" t="s">
        <v>57</v>
      </c>
      <c r="F21" s="91">
        <v>1</v>
      </c>
      <c r="G21" s="92">
        <f>VLOOKUP(C21,Část_02!$A$35:$H$64,7,FALSE)</f>
        <v>0</v>
      </c>
      <c r="H21" s="93">
        <f t="shared" si="0"/>
        <v>0</v>
      </c>
    </row>
    <row r="22" spans="1:8" ht="12.75" customHeight="1" x14ac:dyDescent="0.25">
      <c r="A22" s="170" t="s">
        <v>169</v>
      </c>
      <c r="B22" s="163" t="s">
        <v>160</v>
      </c>
      <c r="C22" s="89" t="s">
        <v>15</v>
      </c>
      <c r="D22" s="90" t="s">
        <v>44</v>
      </c>
      <c r="E22" s="91" t="s">
        <v>57</v>
      </c>
      <c r="F22" s="91">
        <v>44</v>
      </c>
      <c r="G22" s="92">
        <f>VLOOKUP(C22,Část_02!$A$35:$H$64,7,FALSE)</f>
        <v>0</v>
      </c>
      <c r="H22" s="93">
        <f t="shared" si="0"/>
        <v>0</v>
      </c>
    </row>
    <row r="23" spans="1:8" ht="12.75" customHeight="1" x14ac:dyDescent="0.25">
      <c r="A23" s="170" t="s">
        <v>169</v>
      </c>
      <c r="B23" s="163" t="s">
        <v>160</v>
      </c>
      <c r="C23" s="89" t="s">
        <v>16</v>
      </c>
      <c r="D23" s="90" t="s">
        <v>45</v>
      </c>
      <c r="E23" s="91" t="s">
        <v>57</v>
      </c>
      <c r="F23" s="91">
        <v>2</v>
      </c>
      <c r="G23" s="92">
        <f>VLOOKUP(C23,Část_02!$A$35:$H$64,7,FALSE)</f>
        <v>0</v>
      </c>
      <c r="H23" s="93">
        <f t="shared" si="0"/>
        <v>0</v>
      </c>
    </row>
    <row r="24" spans="1:8" ht="12.75" customHeight="1" x14ac:dyDescent="0.25">
      <c r="A24" s="170" t="s">
        <v>169</v>
      </c>
      <c r="B24" s="163" t="s">
        <v>160</v>
      </c>
      <c r="C24" s="89" t="s">
        <v>30</v>
      </c>
      <c r="D24" s="90" t="s">
        <v>53</v>
      </c>
      <c r="E24" s="91" t="s">
        <v>57</v>
      </c>
      <c r="F24" s="91">
        <v>1</v>
      </c>
      <c r="G24" s="92">
        <f>VLOOKUP(C24,Část_02!$A$35:$H$64,7,FALSE)</f>
        <v>0</v>
      </c>
      <c r="H24" s="93">
        <f t="shared" si="0"/>
        <v>0</v>
      </c>
    </row>
    <row r="25" spans="1:8" s="23" customFormat="1" ht="20.100000000000001" customHeight="1" x14ac:dyDescent="0.25">
      <c r="A25" s="168"/>
      <c r="B25" s="169" t="s">
        <v>160</v>
      </c>
      <c r="C25" s="101" t="s">
        <v>118</v>
      </c>
      <c r="D25" s="102"/>
      <c r="E25" s="103"/>
      <c r="F25" s="103"/>
      <c r="G25" s="104"/>
      <c r="H25" s="105">
        <f>SUM(H26:H31)</f>
        <v>0</v>
      </c>
    </row>
    <row r="26" spans="1:8" ht="12.75" customHeight="1" x14ac:dyDescent="0.25">
      <c r="A26" s="170" t="s">
        <v>169</v>
      </c>
      <c r="B26" s="163" t="s">
        <v>160</v>
      </c>
      <c r="C26" s="89" t="s">
        <v>9</v>
      </c>
      <c r="D26" s="90" t="s">
        <v>39</v>
      </c>
      <c r="E26" s="91" t="s">
        <v>57</v>
      </c>
      <c r="F26" s="91">
        <v>3</v>
      </c>
      <c r="G26" s="92">
        <f>VLOOKUP(C26,Část_02!$A$35:$H$64,7,FALSE)</f>
        <v>0</v>
      </c>
      <c r="H26" s="93">
        <f t="shared" si="0"/>
        <v>0</v>
      </c>
    </row>
    <row r="27" spans="1:8" ht="12.75" customHeight="1" x14ac:dyDescent="0.25">
      <c r="A27" s="170" t="s">
        <v>169</v>
      </c>
      <c r="B27" s="163" t="s">
        <v>160</v>
      </c>
      <c r="C27" s="89" t="s">
        <v>12</v>
      </c>
      <c r="D27" s="90" t="s">
        <v>42</v>
      </c>
      <c r="E27" s="91" t="s">
        <v>57</v>
      </c>
      <c r="F27" s="91">
        <v>2</v>
      </c>
      <c r="G27" s="92">
        <f>VLOOKUP(C27,Část_02!$A$35:$H$64,7,FALSE)</f>
        <v>0</v>
      </c>
      <c r="H27" s="93">
        <f t="shared" si="0"/>
        <v>0</v>
      </c>
    </row>
    <row r="28" spans="1:8" ht="12.75" customHeight="1" x14ac:dyDescent="0.25">
      <c r="A28" s="170" t="s">
        <v>169</v>
      </c>
      <c r="B28" s="163" t="s">
        <v>160</v>
      </c>
      <c r="C28" s="89" t="s">
        <v>28</v>
      </c>
      <c r="D28" s="94" t="s">
        <v>29</v>
      </c>
      <c r="E28" s="91" t="s">
        <v>57</v>
      </c>
      <c r="F28" s="91">
        <v>1</v>
      </c>
      <c r="G28" s="92">
        <f>VLOOKUP(C28,Část_02!$A$35:$H$64,7,FALSE)</f>
        <v>0</v>
      </c>
      <c r="H28" s="93">
        <f t="shared" si="0"/>
        <v>0</v>
      </c>
    </row>
    <row r="29" spans="1:8" ht="12.75" customHeight="1" x14ac:dyDescent="0.25">
      <c r="A29" s="170" t="s">
        <v>169</v>
      </c>
      <c r="B29" s="163" t="s">
        <v>160</v>
      </c>
      <c r="C29" s="89" t="s">
        <v>15</v>
      </c>
      <c r="D29" s="90" t="s">
        <v>44</v>
      </c>
      <c r="E29" s="91" t="s">
        <v>57</v>
      </c>
      <c r="F29" s="91">
        <v>30</v>
      </c>
      <c r="G29" s="92">
        <f>VLOOKUP(C29,Část_02!$A$35:$H$64,7,FALSE)</f>
        <v>0</v>
      </c>
      <c r="H29" s="93">
        <f t="shared" si="0"/>
        <v>0</v>
      </c>
    </row>
    <row r="30" spans="1:8" ht="12.75" customHeight="1" x14ac:dyDescent="0.25">
      <c r="A30" s="170" t="s">
        <v>169</v>
      </c>
      <c r="B30" s="163" t="s">
        <v>160</v>
      </c>
      <c r="C30" s="89" t="s">
        <v>16</v>
      </c>
      <c r="D30" s="90" t="s">
        <v>45</v>
      </c>
      <c r="E30" s="91" t="s">
        <v>57</v>
      </c>
      <c r="F30" s="91">
        <v>2</v>
      </c>
      <c r="G30" s="92">
        <f>VLOOKUP(C30,Část_02!$A$35:$H$64,7,FALSE)</f>
        <v>0</v>
      </c>
      <c r="H30" s="93">
        <f t="shared" si="0"/>
        <v>0</v>
      </c>
    </row>
    <row r="31" spans="1:8" ht="12.75" customHeight="1" x14ac:dyDescent="0.25">
      <c r="A31" s="170" t="s">
        <v>169</v>
      </c>
      <c r="B31" s="163" t="s">
        <v>160</v>
      </c>
      <c r="C31" s="89" t="s">
        <v>30</v>
      </c>
      <c r="D31" s="90" t="s">
        <v>53</v>
      </c>
      <c r="E31" s="91" t="s">
        <v>57</v>
      </c>
      <c r="F31" s="91">
        <v>1</v>
      </c>
      <c r="G31" s="92">
        <f>VLOOKUP(C31,Část_02!$A$35:$H$64,7,FALSE)</f>
        <v>0</v>
      </c>
      <c r="H31" s="93">
        <f t="shared" si="0"/>
        <v>0</v>
      </c>
    </row>
    <row r="32" spans="1:8" s="23" customFormat="1" ht="20.100000000000001" customHeight="1" x14ac:dyDescent="0.25">
      <c r="A32" s="168"/>
      <c r="B32" s="169" t="s">
        <v>160</v>
      </c>
      <c r="C32" s="106" t="s">
        <v>119</v>
      </c>
      <c r="D32" s="102"/>
      <c r="E32" s="103"/>
      <c r="F32" s="103"/>
      <c r="G32" s="104"/>
      <c r="H32" s="105">
        <f>SUM(H33:H35)</f>
        <v>0</v>
      </c>
    </row>
    <row r="33" spans="1:8" ht="12.75" customHeight="1" x14ac:dyDescent="0.25">
      <c r="A33" s="170" t="s">
        <v>169</v>
      </c>
      <c r="B33" s="163" t="s">
        <v>160</v>
      </c>
      <c r="C33" s="89" t="s">
        <v>10</v>
      </c>
      <c r="D33" s="90" t="s">
        <v>40</v>
      </c>
      <c r="E33" s="91" t="s">
        <v>57</v>
      </c>
      <c r="F33" s="91">
        <v>1</v>
      </c>
      <c r="G33" s="92">
        <f>VLOOKUP(C33,Část_02!$A$35:$H$64,7,FALSE)</f>
        <v>0</v>
      </c>
      <c r="H33" s="93">
        <f t="shared" si="0"/>
        <v>0</v>
      </c>
    </row>
    <row r="34" spans="1:8" ht="12.75" customHeight="1" x14ac:dyDescent="0.25">
      <c r="A34" s="170" t="s">
        <v>169</v>
      </c>
      <c r="B34" s="163" t="s">
        <v>160</v>
      </c>
      <c r="C34" s="89" t="s">
        <v>28</v>
      </c>
      <c r="D34" s="94" t="s">
        <v>29</v>
      </c>
      <c r="E34" s="91" t="s">
        <v>57</v>
      </c>
      <c r="F34" s="91">
        <v>1</v>
      </c>
      <c r="G34" s="92">
        <f>VLOOKUP(C34,Část_02!$A$35:$H$64,7,FALSE)</f>
        <v>0</v>
      </c>
      <c r="H34" s="93">
        <f t="shared" si="0"/>
        <v>0</v>
      </c>
    </row>
    <row r="35" spans="1:8" ht="12.75" customHeight="1" x14ac:dyDescent="0.25">
      <c r="A35" s="170" t="s">
        <v>169</v>
      </c>
      <c r="B35" s="163" t="s">
        <v>160</v>
      </c>
      <c r="C35" s="89" t="s">
        <v>30</v>
      </c>
      <c r="D35" s="90" t="s">
        <v>53</v>
      </c>
      <c r="E35" s="91" t="s">
        <v>57</v>
      </c>
      <c r="F35" s="91">
        <v>1</v>
      </c>
      <c r="G35" s="92">
        <f>VLOOKUP(C35,Část_02!$A$35:$H$64,7,FALSE)</f>
        <v>0</v>
      </c>
      <c r="H35" s="93">
        <f t="shared" si="0"/>
        <v>0</v>
      </c>
    </row>
    <row r="36" spans="1:8" s="23" customFormat="1" ht="20.100000000000001" customHeight="1" x14ac:dyDescent="0.25">
      <c r="A36" s="168"/>
      <c r="B36" s="169" t="s">
        <v>160</v>
      </c>
      <c r="C36" s="106" t="s">
        <v>120</v>
      </c>
      <c r="D36" s="102"/>
      <c r="E36" s="103"/>
      <c r="F36" s="103"/>
      <c r="G36" s="104"/>
      <c r="H36" s="105">
        <f>SUM(H37:H40)</f>
        <v>0</v>
      </c>
    </row>
    <row r="37" spans="1:8" ht="12.75" customHeight="1" x14ac:dyDescent="0.25">
      <c r="A37" s="170" t="s">
        <v>169</v>
      </c>
      <c r="B37" s="163" t="s">
        <v>160</v>
      </c>
      <c r="C37" s="89" t="s">
        <v>10</v>
      </c>
      <c r="D37" s="90" t="s">
        <v>40</v>
      </c>
      <c r="E37" s="91" t="s">
        <v>57</v>
      </c>
      <c r="F37" s="91">
        <v>1</v>
      </c>
      <c r="G37" s="92">
        <f>VLOOKUP(C37,Část_02!$A$35:$H$64,7,FALSE)</f>
        <v>0</v>
      </c>
      <c r="H37" s="93">
        <f t="shared" si="0"/>
        <v>0</v>
      </c>
    </row>
    <row r="38" spans="1:8" ht="12.75" customHeight="1" x14ac:dyDescent="0.25">
      <c r="A38" s="170" t="s">
        <v>169</v>
      </c>
      <c r="B38" s="163" t="s">
        <v>160</v>
      </c>
      <c r="C38" s="89" t="s">
        <v>12</v>
      </c>
      <c r="D38" s="90" t="s">
        <v>42</v>
      </c>
      <c r="E38" s="91" t="s">
        <v>57</v>
      </c>
      <c r="F38" s="91">
        <v>2</v>
      </c>
      <c r="G38" s="92">
        <f>VLOOKUP(C38,Část_02!$A$35:$H$64,7,FALSE)</f>
        <v>0</v>
      </c>
      <c r="H38" s="93">
        <f t="shared" si="0"/>
        <v>0</v>
      </c>
    </row>
    <row r="39" spans="1:8" ht="12.75" customHeight="1" x14ac:dyDescent="0.25">
      <c r="A39" s="170" t="s">
        <v>169</v>
      </c>
      <c r="B39" s="163" t="s">
        <v>160</v>
      </c>
      <c r="C39" s="89" t="s">
        <v>28</v>
      </c>
      <c r="D39" s="94" t="s">
        <v>29</v>
      </c>
      <c r="E39" s="91" t="s">
        <v>57</v>
      </c>
      <c r="F39" s="91">
        <v>1</v>
      </c>
      <c r="G39" s="92">
        <f>VLOOKUP(C39,Část_02!$A$35:$H$64,7,FALSE)</f>
        <v>0</v>
      </c>
      <c r="H39" s="93">
        <f t="shared" si="0"/>
        <v>0</v>
      </c>
    </row>
    <row r="40" spans="1:8" ht="12.75" customHeight="1" x14ac:dyDescent="0.25">
      <c r="A40" s="170" t="s">
        <v>169</v>
      </c>
      <c r="B40" s="163" t="s">
        <v>160</v>
      </c>
      <c r="C40" s="89" t="s">
        <v>30</v>
      </c>
      <c r="D40" s="90" t="s">
        <v>53</v>
      </c>
      <c r="E40" s="91" t="s">
        <v>57</v>
      </c>
      <c r="F40" s="91">
        <v>1</v>
      </c>
      <c r="G40" s="92">
        <f>VLOOKUP(C40,Část_02!$A$35:$H$64,7,FALSE)</f>
        <v>0</v>
      </c>
      <c r="H40" s="93">
        <f t="shared" si="0"/>
        <v>0</v>
      </c>
    </row>
    <row r="41" spans="1:8" s="23" customFormat="1" ht="20.100000000000001" customHeight="1" x14ac:dyDescent="0.25">
      <c r="A41" s="168"/>
      <c r="B41" s="169" t="s">
        <v>161</v>
      </c>
      <c r="C41" s="106" t="s">
        <v>137</v>
      </c>
      <c r="D41" s="102"/>
      <c r="E41" s="103"/>
      <c r="F41" s="103"/>
      <c r="G41" s="104"/>
      <c r="H41" s="105">
        <f>SUM(H42:H43)</f>
        <v>0</v>
      </c>
    </row>
    <row r="42" spans="1:8" ht="12.75" customHeight="1" x14ac:dyDescent="0.25">
      <c r="A42" s="170" t="s">
        <v>169</v>
      </c>
      <c r="B42" s="163" t="s">
        <v>161</v>
      </c>
      <c r="C42" s="89" t="s">
        <v>13</v>
      </c>
      <c r="D42" s="90" t="s">
        <v>43</v>
      </c>
      <c r="E42" s="91" t="s">
        <v>57</v>
      </c>
      <c r="F42" s="91">
        <v>1</v>
      </c>
      <c r="G42" s="92">
        <f>VLOOKUP(C42,Část_02!$A$35:$H$64,7,FALSE)</f>
        <v>0</v>
      </c>
      <c r="H42" s="93">
        <f t="shared" si="0"/>
        <v>0</v>
      </c>
    </row>
    <row r="43" spans="1:8" ht="12.75" customHeight="1" x14ac:dyDescent="0.25">
      <c r="A43" s="170" t="s">
        <v>169</v>
      </c>
      <c r="B43" s="163" t="s">
        <v>161</v>
      </c>
      <c r="C43" s="89" t="s">
        <v>30</v>
      </c>
      <c r="D43" s="90" t="s">
        <v>53</v>
      </c>
      <c r="E43" s="91" t="s">
        <v>57</v>
      </c>
      <c r="F43" s="91">
        <v>1</v>
      </c>
      <c r="G43" s="92">
        <f>VLOOKUP(C43,Část_02!$A$35:$H$64,7,FALSE)</f>
        <v>0</v>
      </c>
      <c r="H43" s="93">
        <f t="shared" si="0"/>
        <v>0</v>
      </c>
    </row>
    <row r="44" spans="1:8" ht="20.100000000000001" customHeight="1" x14ac:dyDescent="0.25">
      <c r="A44" s="168"/>
      <c r="B44" s="169" t="s">
        <v>161</v>
      </c>
      <c r="C44" s="106" t="s">
        <v>138</v>
      </c>
      <c r="D44" s="102"/>
      <c r="E44" s="103"/>
      <c r="F44" s="103"/>
      <c r="G44" s="104"/>
      <c r="H44" s="105">
        <f>SUM(H45)</f>
        <v>0</v>
      </c>
    </row>
    <row r="45" spans="1:8" ht="12.75" customHeight="1" x14ac:dyDescent="0.25">
      <c r="A45" s="170" t="s">
        <v>169</v>
      </c>
      <c r="B45" s="163" t="s">
        <v>161</v>
      </c>
      <c r="C45" s="89" t="s">
        <v>30</v>
      </c>
      <c r="D45" s="90" t="s">
        <v>53</v>
      </c>
      <c r="E45" s="91" t="s">
        <v>57</v>
      </c>
      <c r="F45" s="91">
        <v>1</v>
      </c>
      <c r="G45" s="92">
        <f>VLOOKUP(C45,Část_02!$A$35:$H$64,7,FALSE)</f>
        <v>0</v>
      </c>
      <c r="H45" s="93">
        <f t="shared" si="0"/>
        <v>0</v>
      </c>
    </row>
    <row r="46" spans="1:8" ht="20.100000000000001" customHeight="1" x14ac:dyDescent="0.25">
      <c r="A46" s="168"/>
      <c r="B46" s="169" t="s">
        <v>160</v>
      </c>
      <c r="C46" s="106" t="s">
        <v>121</v>
      </c>
      <c r="D46" s="102"/>
      <c r="E46" s="103"/>
      <c r="F46" s="103"/>
      <c r="G46" s="104"/>
      <c r="H46" s="105">
        <f>SUM(H47:H51)</f>
        <v>0</v>
      </c>
    </row>
    <row r="47" spans="1:8" ht="12.75" customHeight="1" x14ac:dyDescent="0.25">
      <c r="A47" s="170" t="s">
        <v>169</v>
      </c>
      <c r="B47" s="163" t="s">
        <v>160</v>
      </c>
      <c r="C47" s="89" t="s">
        <v>9</v>
      </c>
      <c r="D47" s="90" t="s">
        <v>39</v>
      </c>
      <c r="E47" s="91" t="s">
        <v>57</v>
      </c>
      <c r="F47" s="91">
        <v>3</v>
      </c>
      <c r="G47" s="92">
        <f>VLOOKUP(C47,Část_02!$A$35:$H$64,7,FALSE)</f>
        <v>0</v>
      </c>
      <c r="H47" s="93">
        <f t="shared" si="0"/>
        <v>0</v>
      </c>
    </row>
    <row r="48" spans="1:8" ht="12.75" customHeight="1" x14ac:dyDescent="0.25">
      <c r="A48" s="170" t="s">
        <v>169</v>
      </c>
      <c r="B48" s="163" t="s">
        <v>160</v>
      </c>
      <c r="C48" s="89" t="s">
        <v>10</v>
      </c>
      <c r="D48" s="90" t="s">
        <v>40</v>
      </c>
      <c r="E48" s="91" t="s">
        <v>57</v>
      </c>
      <c r="F48" s="91">
        <v>2</v>
      </c>
      <c r="G48" s="92">
        <f>VLOOKUP(C48,Část_02!$A$35:$H$64,7,FALSE)</f>
        <v>0</v>
      </c>
      <c r="H48" s="93">
        <f t="shared" si="0"/>
        <v>0</v>
      </c>
    </row>
    <row r="49" spans="1:8" ht="12.75" customHeight="1" x14ac:dyDescent="0.25">
      <c r="A49" s="170" t="s">
        <v>169</v>
      </c>
      <c r="B49" s="163" t="s">
        <v>160</v>
      </c>
      <c r="C49" s="89" t="s">
        <v>12</v>
      </c>
      <c r="D49" s="90" t="s">
        <v>42</v>
      </c>
      <c r="E49" s="91" t="s">
        <v>57</v>
      </c>
      <c r="F49" s="91">
        <v>4</v>
      </c>
      <c r="G49" s="92">
        <f>VLOOKUP(C49,Část_02!$A$35:$H$64,7,FALSE)</f>
        <v>0</v>
      </c>
      <c r="H49" s="93">
        <f t="shared" si="0"/>
        <v>0</v>
      </c>
    </row>
    <row r="50" spans="1:8" ht="12.75" customHeight="1" x14ac:dyDescent="0.25">
      <c r="A50" s="170" t="s">
        <v>169</v>
      </c>
      <c r="B50" s="163" t="s">
        <v>160</v>
      </c>
      <c r="C50" s="89" t="s">
        <v>28</v>
      </c>
      <c r="D50" s="94" t="s">
        <v>29</v>
      </c>
      <c r="E50" s="91" t="s">
        <v>57</v>
      </c>
      <c r="F50" s="91">
        <v>1</v>
      </c>
      <c r="G50" s="92">
        <f>VLOOKUP(C50,Část_02!$A$35:$H$64,7,FALSE)</f>
        <v>0</v>
      </c>
      <c r="H50" s="93">
        <f t="shared" si="0"/>
        <v>0</v>
      </c>
    </row>
    <row r="51" spans="1:8" ht="12.75" customHeight="1" x14ac:dyDescent="0.25">
      <c r="A51" s="170" t="s">
        <v>169</v>
      </c>
      <c r="B51" s="163" t="s">
        <v>160</v>
      </c>
      <c r="C51" s="89" t="s">
        <v>30</v>
      </c>
      <c r="D51" s="90" t="s">
        <v>53</v>
      </c>
      <c r="E51" s="91" t="s">
        <v>57</v>
      </c>
      <c r="F51" s="91">
        <v>1</v>
      </c>
      <c r="G51" s="92">
        <f>VLOOKUP(C51,Část_02!$A$35:$H$64,7,FALSE)</f>
        <v>0</v>
      </c>
      <c r="H51" s="93">
        <f t="shared" si="0"/>
        <v>0</v>
      </c>
    </row>
    <row r="52" spans="1:8" s="23" customFormat="1" ht="20.100000000000001" customHeight="1" x14ac:dyDescent="0.25">
      <c r="A52" s="168"/>
      <c r="B52" s="169" t="s">
        <v>160</v>
      </c>
      <c r="C52" s="106" t="s">
        <v>122</v>
      </c>
      <c r="D52" s="102"/>
      <c r="E52" s="103"/>
      <c r="F52" s="103"/>
      <c r="G52" s="104"/>
      <c r="H52" s="105">
        <f>SUM(H53:H57)</f>
        <v>0</v>
      </c>
    </row>
    <row r="53" spans="1:8" ht="12.75" customHeight="1" x14ac:dyDescent="0.25">
      <c r="A53" s="170" t="s">
        <v>169</v>
      </c>
      <c r="B53" s="163" t="s">
        <v>160</v>
      </c>
      <c r="C53" s="89" t="s">
        <v>9</v>
      </c>
      <c r="D53" s="90" t="s">
        <v>39</v>
      </c>
      <c r="E53" s="91" t="s">
        <v>57</v>
      </c>
      <c r="F53" s="91">
        <v>9</v>
      </c>
      <c r="G53" s="92">
        <f>VLOOKUP(C53,Část_02!$A$35:$H$64,7,FALSE)</f>
        <v>0</v>
      </c>
      <c r="H53" s="93">
        <f t="shared" si="0"/>
        <v>0</v>
      </c>
    </row>
    <row r="54" spans="1:8" ht="12.75" customHeight="1" x14ac:dyDescent="0.25">
      <c r="A54" s="170" t="s">
        <v>169</v>
      </c>
      <c r="B54" s="163" t="s">
        <v>160</v>
      </c>
      <c r="C54" s="89" t="s">
        <v>12</v>
      </c>
      <c r="D54" s="90" t="s">
        <v>42</v>
      </c>
      <c r="E54" s="91" t="s">
        <v>57</v>
      </c>
      <c r="F54" s="91">
        <v>2</v>
      </c>
      <c r="G54" s="92">
        <f>VLOOKUP(C54,Část_02!$A$35:$H$64,7,FALSE)</f>
        <v>0</v>
      </c>
      <c r="H54" s="93">
        <f t="shared" si="0"/>
        <v>0</v>
      </c>
    </row>
    <row r="55" spans="1:8" ht="12.75" customHeight="1" x14ac:dyDescent="0.25">
      <c r="A55" s="170" t="s">
        <v>169</v>
      </c>
      <c r="B55" s="163" t="s">
        <v>160</v>
      </c>
      <c r="C55" s="89" t="s">
        <v>28</v>
      </c>
      <c r="D55" s="94" t="s">
        <v>29</v>
      </c>
      <c r="E55" s="91" t="s">
        <v>57</v>
      </c>
      <c r="F55" s="91">
        <v>1</v>
      </c>
      <c r="G55" s="92">
        <f>VLOOKUP(C55,Část_02!$A$35:$H$64,7,FALSE)</f>
        <v>0</v>
      </c>
      <c r="H55" s="93">
        <f t="shared" si="0"/>
        <v>0</v>
      </c>
    </row>
    <row r="56" spans="1:8" ht="12.75" customHeight="1" x14ac:dyDescent="0.25">
      <c r="A56" s="170" t="s">
        <v>169</v>
      </c>
      <c r="B56" s="163" t="s">
        <v>160</v>
      </c>
      <c r="C56" s="89" t="s">
        <v>14</v>
      </c>
      <c r="D56" s="94" t="s">
        <v>212</v>
      </c>
      <c r="E56" s="91" t="s">
        <v>57</v>
      </c>
      <c r="F56" s="91">
        <v>32</v>
      </c>
      <c r="G56" s="92">
        <f>VLOOKUP(C56,Část_02!$A$35:$H$64,7,FALSE)</f>
        <v>0</v>
      </c>
      <c r="H56" s="93">
        <f t="shared" si="0"/>
        <v>0</v>
      </c>
    </row>
    <row r="57" spans="1:8" ht="12.75" customHeight="1" x14ac:dyDescent="0.25">
      <c r="A57" s="170" t="s">
        <v>169</v>
      </c>
      <c r="B57" s="163" t="s">
        <v>160</v>
      </c>
      <c r="C57" s="89" t="s">
        <v>30</v>
      </c>
      <c r="D57" s="90" t="s">
        <v>53</v>
      </c>
      <c r="E57" s="91" t="s">
        <v>57</v>
      </c>
      <c r="F57" s="91">
        <v>1</v>
      </c>
      <c r="G57" s="92">
        <f>VLOOKUP(C57,Část_02!$A$35:$H$64,7,FALSE)</f>
        <v>0</v>
      </c>
      <c r="H57" s="93">
        <f t="shared" si="0"/>
        <v>0</v>
      </c>
    </row>
    <row r="58" spans="1:8" s="23" customFormat="1" ht="20.100000000000001" customHeight="1" x14ac:dyDescent="0.25">
      <c r="A58" s="168"/>
      <c r="B58" s="169" t="s">
        <v>161</v>
      </c>
      <c r="C58" s="106" t="s">
        <v>139</v>
      </c>
      <c r="D58" s="102"/>
      <c r="E58" s="103"/>
      <c r="F58" s="103"/>
      <c r="G58" s="104"/>
      <c r="H58" s="105">
        <f>SUM(H59:H61)</f>
        <v>0</v>
      </c>
    </row>
    <row r="59" spans="1:8" ht="12.75" customHeight="1" x14ac:dyDescent="0.25">
      <c r="A59" s="170" t="s">
        <v>169</v>
      </c>
      <c r="B59" s="163" t="s">
        <v>161</v>
      </c>
      <c r="C59" s="89" t="s">
        <v>12</v>
      </c>
      <c r="D59" s="90" t="s">
        <v>42</v>
      </c>
      <c r="E59" s="91" t="s">
        <v>57</v>
      </c>
      <c r="F59" s="91">
        <v>3</v>
      </c>
      <c r="G59" s="92">
        <f>VLOOKUP(C59,Část_02!$A$35:$H$64,7,FALSE)</f>
        <v>0</v>
      </c>
      <c r="H59" s="93">
        <f t="shared" si="0"/>
        <v>0</v>
      </c>
    </row>
    <row r="60" spans="1:8" ht="12.75" customHeight="1" x14ac:dyDescent="0.25">
      <c r="A60" s="170" t="s">
        <v>169</v>
      </c>
      <c r="B60" s="163" t="s">
        <v>161</v>
      </c>
      <c r="C60" s="89" t="s">
        <v>28</v>
      </c>
      <c r="D60" s="94" t="s">
        <v>29</v>
      </c>
      <c r="E60" s="91" t="s">
        <v>57</v>
      </c>
      <c r="F60" s="91">
        <v>1</v>
      </c>
      <c r="G60" s="92">
        <f>VLOOKUP(C60,Část_02!$A$35:$H$64,7,FALSE)</f>
        <v>0</v>
      </c>
      <c r="H60" s="93">
        <f t="shared" si="0"/>
        <v>0</v>
      </c>
    </row>
    <row r="61" spans="1:8" ht="12.75" customHeight="1" x14ac:dyDescent="0.25">
      <c r="A61" s="170" t="s">
        <v>169</v>
      </c>
      <c r="B61" s="163" t="s">
        <v>161</v>
      </c>
      <c r="C61" s="89" t="s">
        <v>30</v>
      </c>
      <c r="D61" s="90" t="s">
        <v>53</v>
      </c>
      <c r="E61" s="91" t="s">
        <v>57</v>
      </c>
      <c r="F61" s="91">
        <v>1</v>
      </c>
      <c r="G61" s="92">
        <f>VLOOKUP(C61,Část_02!$A$35:$H$64,7,FALSE)</f>
        <v>0</v>
      </c>
      <c r="H61" s="93">
        <f t="shared" si="0"/>
        <v>0</v>
      </c>
    </row>
    <row r="62" spans="1:8" s="23" customFormat="1" ht="20.100000000000001" customHeight="1" x14ac:dyDescent="0.25">
      <c r="A62" s="168"/>
      <c r="B62" s="169" t="s">
        <v>160</v>
      </c>
      <c r="C62" s="106" t="s">
        <v>166</v>
      </c>
      <c r="D62" s="102"/>
      <c r="E62" s="103"/>
      <c r="F62" s="103"/>
      <c r="G62" s="104"/>
      <c r="H62" s="105">
        <f>SUM(H63:H63)</f>
        <v>0</v>
      </c>
    </row>
    <row r="63" spans="1:8" ht="12.75" customHeight="1" x14ac:dyDescent="0.25">
      <c r="A63" s="170" t="s">
        <v>169</v>
      </c>
      <c r="B63" s="163" t="s">
        <v>160</v>
      </c>
      <c r="C63" s="89" t="s">
        <v>36</v>
      </c>
      <c r="D63" s="90" t="s">
        <v>55</v>
      </c>
      <c r="E63" s="91" t="s">
        <v>57</v>
      </c>
      <c r="F63" s="91">
        <v>3</v>
      </c>
      <c r="G63" s="92">
        <f>VLOOKUP(C63,Část_02!$A$35:$H$64,7,FALSE)</f>
        <v>0</v>
      </c>
      <c r="H63" s="93">
        <f t="shared" si="0"/>
        <v>0</v>
      </c>
    </row>
    <row r="64" spans="1:8" s="23" customFormat="1" ht="20.100000000000001" customHeight="1" x14ac:dyDescent="0.25">
      <c r="A64" s="168"/>
      <c r="B64" s="169" t="s">
        <v>161</v>
      </c>
      <c r="C64" s="106" t="s">
        <v>140</v>
      </c>
      <c r="D64" s="102"/>
      <c r="E64" s="103"/>
      <c r="F64" s="103"/>
      <c r="G64" s="104"/>
      <c r="H64" s="105">
        <f>SUM(H65:H68)</f>
        <v>0</v>
      </c>
    </row>
    <row r="65" spans="1:8" ht="12.75" customHeight="1" x14ac:dyDescent="0.25">
      <c r="A65" s="170" t="s">
        <v>169</v>
      </c>
      <c r="B65" s="163" t="s">
        <v>161</v>
      </c>
      <c r="C65" s="89" t="s">
        <v>9</v>
      </c>
      <c r="D65" s="90" t="s">
        <v>39</v>
      </c>
      <c r="E65" s="91" t="s">
        <v>57</v>
      </c>
      <c r="F65" s="91">
        <v>3</v>
      </c>
      <c r="G65" s="92">
        <f>VLOOKUP(C65,Část_02!$A$35:$H$64,7,FALSE)</f>
        <v>0</v>
      </c>
      <c r="H65" s="93">
        <f t="shared" ref="H65:H68" si="1">F65*G65</f>
        <v>0</v>
      </c>
    </row>
    <row r="66" spans="1:8" ht="12.75" customHeight="1" x14ac:dyDescent="0.25">
      <c r="A66" s="170" t="s">
        <v>169</v>
      </c>
      <c r="B66" s="163" t="s">
        <v>161</v>
      </c>
      <c r="C66" s="89" t="s">
        <v>12</v>
      </c>
      <c r="D66" s="90" t="s">
        <v>42</v>
      </c>
      <c r="E66" s="91" t="s">
        <v>57</v>
      </c>
      <c r="F66" s="91">
        <v>1</v>
      </c>
      <c r="G66" s="92">
        <f>VLOOKUP(C66,Část_02!$A$35:$H$64,7,FALSE)</f>
        <v>0</v>
      </c>
      <c r="H66" s="93">
        <f t="shared" si="1"/>
        <v>0</v>
      </c>
    </row>
    <row r="67" spans="1:8" ht="12.75" customHeight="1" x14ac:dyDescent="0.25">
      <c r="A67" s="170" t="s">
        <v>169</v>
      </c>
      <c r="B67" s="163" t="s">
        <v>161</v>
      </c>
      <c r="C67" s="89" t="s">
        <v>28</v>
      </c>
      <c r="D67" s="94" t="s">
        <v>29</v>
      </c>
      <c r="E67" s="91" t="s">
        <v>57</v>
      </c>
      <c r="F67" s="91">
        <v>1</v>
      </c>
      <c r="G67" s="92">
        <f>VLOOKUP(C67,Část_02!$A$35:$H$64,7,FALSE)</f>
        <v>0</v>
      </c>
      <c r="H67" s="93">
        <f t="shared" si="1"/>
        <v>0</v>
      </c>
    </row>
    <row r="68" spans="1:8" ht="12.75" customHeight="1" x14ac:dyDescent="0.25">
      <c r="A68" s="170" t="s">
        <v>169</v>
      </c>
      <c r="B68" s="163" t="s">
        <v>161</v>
      </c>
      <c r="C68" s="89" t="s">
        <v>30</v>
      </c>
      <c r="D68" s="90" t="s">
        <v>53</v>
      </c>
      <c r="E68" s="91" t="s">
        <v>57</v>
      </c>
      <c r="F68" s="91">
        <v>1</v>
      </c>
      <c r="G68" s="92">
        <f>VLOOKUP(C68,Část_02!$A$35:$H$64,7,FALSE)</f>
        <v>0</v>
      </c>
      <c r="H68" s="93">
        <f t="shared" si="1"/>
        <v>0</v>
      </c>
    </row>
    <row r="69" spans="1:8" s="23" customFormat="1" ht="20.100000000000001" customHeight="1" x14ac:dyDescent="0.25">
      <c r="A69" s="168"/>
      <c r="B69" s="169" t="s">
        <v>161</v>
      </c>
      <c r="C69" s="106" t="s">
        <v>141</v>
      </c>
      <c r="D69" s="102"/>
      <c r="E69" s="103"/>
      <c r="F69" s="103"/>
      <c r="G69" s="104"/>
      <c r="H69" s="105">
        <f>SUM(H70:H71)</f>
        <v>0</v>
      </c>
    </row>
    <row r="70" spans="1:8" ht="12.75" customHeight="1" x14ac:dyDescent="0.25">
      <c r="A70" s="170" t="s">
        <v>169</v>
      </c>
      <c r="B70" s="163" t="s">
        <v>161</v>
      </c>
      <c r="C70" s="89" t="s">
        <v>12</v>
      </c>
      <c r="D70" s="90" t="s">
        <v>42</v>
      </c>
      <c r="E70" s="91" t="s">
        <v>57</v>
      </c>
      <c r="F70" s="91">
        <v>2</v>
      </c>
      <c r="G70" s="92">
        <f>VLOOKUP(C70,Část_02!$A$35:$H$64,7,FALSE)</f>
        <v>0</v>
      </c>
      <c r="H70" s="93">
        <f t="shared" ref="H70:H71" si="2">F70*G70</f>
        <v>0</v>
      </c>
    </row>
    <row r="71" spans="1:8" ht="12.75" customHeight="1" x14ac:dyDescent="0.25">
      <c r="A71" s="170" t="s">
        <v>169</v>
      </c>
      <c r="B71" s="163" t="s">
        <v>161</v>
      </c>
      <c r="C71" s="89" t="s">
        <v>30</v>
      </c>
      <c r="D71" s="90" t="s">
        <v>53</v>
      </c>
      <c r="E71" s="91" t="s">
        <v>57</v>
      </c>
      <c r="F71" s="91">
        <v>1</v>
      </c>
      <c r="G71" s="92">
        <f>VLOOKUP(C71,Část_02!$A$35:$H$64,7,FALSE)</f>
        <v>0</v>
      </c>
      <c r="H71" s="93">
        <f t="shared" si="2"/>
        <v>0</v>
      </c>
    </row>
    <row r="72" spans="1:8" s="23" customFormat="1" ht="20.100000000000001" customHeight="1" x14ac:dyDescent="0.25">
      <c r="A72" s="168"/>
      <c r="B72" s="169" t="s">
        <v>161</v>
      </c>
      <c r="C72" s="106" t="s">
        <v>142</v>
      </c>
      <c r="D72" s="102"/>
      <c r="E72" s="103"/>
      <c r="F72" s="103"/>
      <c r="G72" s="104"/>
      <c r="H72" s="105">
        <f>SUM(H73:H74)</f>
        <v>0</v>
      </c>
    </row>
    <row r="73" spans="1:8" ht="12.75" customHeight="1" x14ac:dyDescent="0.25">
      <c r="A73" s="170" t="s">
        <v>169</v>
      </c>
      <c r="B73" s="163" t="s">
        <v>161</v>
      </c>
      <c r="C73" s="89" t="s">
        <v>13</v>
      </c>
      <c r="D73" s="90" t="s">
        <v>43</v>
      </c>
      <c r="E73" s="91" t="s">
        <v>57</v>
      </c>
      <c r="F73" s="91">
        <v>1</v>
      </c>
      <c r="G73" s="92">
        <f>VLOOKUP(C73,Část_02!$A$35:$H$64,7,FALSE)</f>
        <v>0</v>
      </c>
      <c r="H73" s="93">
        <f t="shared" ref="H73:H74" si="3">F73*G73</f>
        <v>0</v>
      </c>
    </row>
    <row r="74" spans="1:8" ht="12.75" customHeight="1" x14ac:dyDescent="0.25">
      <c r="A74" s="170" t="s">
        <v>169</v>
      </c>
      <c r="B74" s="163" t="s">
        <v>161</v>
      </c>
      <c r="C74" s="89" t="s">
        <v>30</v>
      </c>
      <c r="D74" s="90" t="s">
        <v>53</v>
      </c>
      <c r="E74" s="91" t="s">
        <v>57</v>
      </c>
      <c r="F74" s="91">
        <v>1</v>
      </c>
      <c r="G74" s="92">
        <f>VLOOKUP(C74,Část_02!$A$35:$H$64,7,FALSE)</f>
        <v>0</v>
      </c>
      <c r="H74" s="93">
        <f t="shared" si="3"/>
        <v>0</v>
      </c>
    </row>
    <row r="75" spans="1:8" s="23" customFormat="1" ht="20.100000000000001" customHeight="1" x14ac:dyDescent="0.25">
      <c r="A75" s="168"/>
      <c r="B75" s="169" t="s">
        <v>160</v>
      </c>
      <c r="C75" s="106" t="s">
        <v>123</v>
      </c>
      <c r="D75" s="102"/>
      <c r="E75" s="103"/>
      <c r="F75" s="103"/>
      <c r="G75" s="104"/>
      <c r="H75" s="105">
        <f>SUM(H76:H79)</f>
        <v>0</v>
      </c>
    </row>
    <row r="76" spans="1:8" ht="12.75" customHeight="1" x14ac:dyDescent="0.25">
      <c r="A76" s="170" t="s">
        <v>169</v>
      </c>
      <c r="B76" s="163" t="s">
        <v>160</v>
      </c>
      <c r="C76" s="89" t="s">
        <v>10</v>
      </c>
      <c r="D76" s="90" t="s">
        <v>40</v>
      </c>
      <c r="E76" s="91" t="s">
        <v>57</v>
      </c>
      <c r="F76" s="91">
        <v>1</v>
      </c>
      <c r="G76" s="92">
        <f>VLOOKUP(C76,Část_02!$A$35:$H$64,7,FALSE)</f>
        <v>0</v>
      </c>
      <c r="H76" s="93">
        <f t="shared" ref="H76:H79" si="4">F76*G76</f>
        <v>0</v>
      </c>
    </row>
    <row r="77" spans="1:8" ht="12.75" customHeight="1" x14ac:dyDescent="0.25">
      <c r="A77" s="170" t="s">
        <v>169</v>
      </c>
      <c r="B77" s="163" t="s">
        <v>160</v>
      </c>
      <c r="C77" s="89" t="s">
        <v>12</v>
      </c>
      <c r="D77" s="90" t="s">
        <v>42</v>
      </c>
      <c r="E77" s="91" t="s">
        <v>57</v>
      </c>
      <c r="F77" s="91">
        <v>2</v>
      </c>
      <c r="G77" s="92">
        <f>VLOOKUP(C77,Část_02!$A$35:$H$64,7,FALSE)</f>
        <v>0</v>
      </c>
      <c r="H77" s="93">
        <f t="shared" si="4"/>
        <v>0</v>
      </c>
    </row>
    <row r="78" spans="1:8" ht="12.75" customHeight="1" x14ac:dyDescent="0.25">
      <c r="A78" s="170" t="s">
        <v>169</v>
      </c>
      <c r="B78" s="163" t="s">
        <v>160</v>
      </c>
      <c r="C78" s="89" t="s">
        <v>28</v>
      </c>
      <c r="D78" s="94" t="s">
        <v>29</v>
      </c>
      <c r="E78" s="91" t="s">
        <v>57</v>
      </c>
      <c r="F78" s="91">
        <v>1</v>
      </c>
      <c r="G78" s="92">
        <f>VLOOKUP(C78,Část_02!$A$35:$H$64,7,FALSE)</f>
        <v>0</v>
      </c>
      <c r="H78" s="93">
        <f t="shared" si="4"/>
        <v>0</v>
      </c>
    </row>
    <row r="79" spans="1:8" ht="12.75" customHeight="1" x14ac:dyDescent="0.25">
      <c r="A79" s="170" t="s">
        <v>169</v>
      </c>
      <c r="B79" s="163" t="s">
        <v>160</v>
      </c>
      <c r="C79" s="89" t="s">
        <v>30</v>
      </c>
      <c r="D79" s="90" t="s">
        <v>53</v>
      </c>
      <c r="E79" s="91" t="s">
        <v>57</v>
      </c>
      <c r="F79" s="91">
        <v>1</v>
      </c>
      <c r="G79" s="92">
        <f>VLOOKUP(C79,Část_02!$A$35:$H$64,7,FALSE)</f>
        <v>0</v>
      </c>
      <c r="H79" s="93">
        <f t="shared" si="4"/>
        <v>0</v>
      </c>
    </row>
    <row r="80" spans="1:8" s="23" customFormat="1" ht="20.100000000000001" customHeight="1" x14ac:dyDescent="0.25">
      <c r="A80" s="168"/>
      <c r="B80" s="169" t="s">
        <v>160</v>
      </c>
      <c r="C80" s="106" t="s">
        <v>124</v>
      </c>
      <c r="D80" s="102"/>
      <c r="E80" s="103"/>
      <c r="F80" s="103"/>
      <c r="G80" s="104"/>
      <c r="H80" s="105">
        <f>SUM(H81:H84)</f>
        <v>0</v>
      </c>
    </row>
    <row r="81" spans="1:8" ht="12.75" customHeight="1" x14ac:dyDescent="0.25">
      <c r="A81" s="170" t="s">
        <v>169</v>
      </c>
      <c r="B81" s="163" t="s">
        <v>160</v>
      </c>
      <c r="C81" s="89" t="s">
        <v>8</v>
      </c>
      <c r="D81" s="90" t="s">
        <v>38</v>
      </c>
      <c r="E81" s="91" t="s">
        <v>57</v>
      </c>
      <c r="F81" s="91">
        <v>2</v>
      </c>
      <c r="G81" s="92">
        <f>VLOOKUP(C81,Část_02!$A$35:$H$64,7,FALSE)</f>
        <v>0</v>
      </c>
      <c r="H81" s="93">
        <f t="shared" ref="H81:H84" si="5">F81*G81</f>
        <v>0</v>
      </c>
    </row>
    <row r="82" spans="1:8" ht="12.75" customHeight="1" x14ac:dyDescent="0.25">
      <c r="A82" s="170" t="s">
        <v>169</v>
      </c>
      <c r="B82" s="163" t="s">
        <v>160</v>
      </c>
      <c r="C82" s="89" t="s">
        <v>12</v>
      </c>
      <c r="D82" s="90" t="s">
        <v>42</v>
      </c>
      <c r="E82" s="91" t="s">
        <v>57</v>
      </c>
      <c r="F82" s="91">
        <v>1</v>
      </c>
      <c r="G82" s="92">
        <f>VLOOKUP(C82,Část_02!$A$35:$H$64,7,FALSE)</f>
        <v>0</v>
      </c>
      <c r="H82" s="93">
        <f t="shared" si="5"/>
        <v>0</v>
      </c>
    </row>
    <row r="83" spans="1:8" ht="12.75" customHeight="1" x14ac:dyDescent="0.25">
      <c r="A83" s="170" t="s">
        <v>169</v>
      </c>
      <c r="B83" s="163" t="s">
        <v>160</v>
      </c>
      <c r="C83" s="89" t="s">
        <v>28</v>
      </c>
      <c r="D83" s="94" t="s">
        <v>29</v>
      </c>
      <c r="E83" s="91" t="s">
        <v>57</v>
      </c>
      <c r="F83" s="91">
        <v>1</v>
      </c>
      <c r="G83" s="92">
        <f>VLOOKUP(C83,Část_02!$A$35:$H$64,7,FALSE)</f>
        <v>0</v>
      </c>
      <c r="H83" s="93">
        <f t="shared" si="5"/>
        <v>0</v>
      </c>
    </row>
    <row r="84" spans="1:8" ht="12.75" customHeight="1" x14ac:dyDescent="0.25">
      <c r="A84" s="170" t="s">
        <v>169</v>
      </c>
      <c r="B84" s="163" t="s">
        <v>160</v>
      </c>
      <c r="C84" s="89" t="s">
        <v>30</v>
      </c>
      <c r="D84" s="90" t="s">
        <v>53</v>
      </c>
      <c r="E84" s="91" t="s">
        <v>57</v>
      </c>
      <c r="F84" s="91">
        <v>1</v>
      </c>
      <c r="G84" s="92">
        <f>VLOOKUP(C84,Část_02!$A$35:$H$64,7,FALSE)</f>
        <v>0</v>
      </c>
      <c r="H84" s="93">
        <f t="shared" si="5"/>
        <v>0</v>
      </c>
    </row>
    <row r="85" spans="1:8" s="23" customFormat="1" ht="20.100000000000001" customHeight="1" x14ac:dyDescent="0.25">
      <c r="A85" s="168"/>
      <c r="B85" s="169" t="s">
        <v>161</v>
      </c>
      <c r="C85" s="106" t="s">
        <v>143</v>
      </c>
      <c r="D85" s="102"/>
      <c r="E85" s="103"/>
      <c r="F85" s="103"/>
      <c r="G85" s="104"/>
      <c r="H85" s="105">
        <f>SUM(H86:H90)</f>
        <v>0</v>
      </c>
    </row>
    <row r="86" spans="1:8" ht="12.75" customHeight="1" x14ac:dyDescent="0.25">
      <c r="A86" s="170" t="s">
        <v>169</v>
      </c>
      <c r="B86" s="163" t="s">
        <v>161</v>
      </c>
      <c r="C86" s="89" t="s">
        <v>8</v>
      </c>
      <c r="D86" s="90" t="s">
        <v>38</v>
      </c>
      <c r="E86" s="91" t="s">
        <v>57</v>
      </c>
      <c r="F86" s="91">
        <v>5</v>
      </c>
      <c r="G86" s="92">
        <f>VLOOKUP(C86,Část_02!$A$35:$H$64,7,FALSE)</f>
        <v>0</v>
      </c>
      <c r="H86" s="93">
        <f t="shared" ref="H86:H90" si="6">F86*G86</f>
        <v>0</v>
      </c>
    </row>
    <row r="87" spans="1:8" ht="12.75" customHeight="1" x14ac:dyDescent="0.25">
      <c r="A87" s="170" t="s">
        <v>169</v>
      </c>
      <c r="B87" s="163" t="s">
        <v>161</v>
      </c>
      <c r="C87" s="89" t="s">
        <v>9</v>
      </c>
      <c r="D87" s="90" t="s">
        <v>39</v>
      </c>
      <c r="E87" s="91" t="s">
        <v>57</v>
      </c>
      <c r="F87" s="91">
        <v>9</v>
      </c>
      <c r="G87" s="92">
        <f>VLOOKUP(C87,Část_02!$A$35:$H$64,7,FALSE)</f>
        <v>0</v>
      </c>
      <c r="H87" s="93">
        <f t="shared" si="6"/>
        <v>0</v>
      </c>
    </row>
    <row r="88" spans="1:8" ht="12.75" customHeight="1" x14ac:dyDescent="0.25">
      <c r="A88" s="170" t="s">
        <v>169</v>
      </c>
      <c r="B88" s="163" t="s">
        <v>161</v>
      </c>
      <c r="C88" s="89" t="s">
        <v>12</v>
      </c>
      <c r="D88" s="90" t="s">
        <v>42</v>
      </c>
      <c r="E88" s="91" t="s">
        <v>57</v>
      </c>
      <c r="F88" s="91">
        <v>6</v>
      </c>
      <c r="G88" s="92">
        <f>VLOOKUP(C88,Část_02!$A$35:$H$64,7,FALSE)</f>
        <v>0</v>
      </c>
      <c r="H88" s="93">
        <f t="shared" si="6"/>
        <v>0</v>
      </c>
    </row>
    <row r="89" spans="1:8" ht="12.75" customHeight="1" x14ac:dyDescent="0.25">
      <c r="A89" s="170" t="s">
        <v>169</v>
      </c>
      <c r="B89" s="163" t="s">
        <v>161</v>
      </c>
      <c r="C89" s="89" t="s">
        <v>28</v>
      </c>
      <c r="D89" s="94" t="s">
        <v>29</v>
      </c>
      <c r="E89" s="91" t="s">
        <v>57</v>
      </c>
      <c r="F89" s="91">
        <v>1</v>
      </c>
      <c r="G89" s="92">
        <f>VLOOKUP(C89,Část_02!$A$35:$H$64,7,FALSE)</f>
        <v>0</v>
      </c>
      <c r="H89" s="93">
        <f t="shared" si="6"/>
        <v>0</v>
      </c>
    </row>
    <row r="90" spans="1:8" ht="12.75" customHeight="1" x14ac:dyDescent="0.25">
      <c r="A90" s="170" t="s">
        <v>169</v>
      </c>
      <c r="B90" s="163" t="s">
        <v>161</v>
      </c>
      <c r="C90" s="89" t="s">
        <v>30</v>
      </c>
      <c r="D90" s="90" t="s">
        <v>53</v>
      </c>
      <c r="E90" s="91" t="s">
        <v>57</v>
      </c>
      <c r="F90" s="91">
        <v>1</v>
      </c>
      <c r="G90" s="92">
        <f>VLOOKUP(C90,Část_02!$A$35:$H$64,7,FALSE)</f>
        <v>0</v>
      </c>
      <c r="H90" s="93">
        <f t="shared" si="6"/>
        <v>0</v>
      </c>
    </row>
    <row r="91" spans="1:8" s="23" customFormat="1" ht="20.100000000000001" customHeight="1" x14ac:dyDescent="0.25">
      <c r="A91" s="168"/>
      <c r="B91" s="169" t="s">
        <v>161</v>
      </c>
      <c r="C91" s="106" t="s">
        <v>144</v>
      </c>
      <c r="D91" s="102"/>
      <c r="E91" s="103"/>
      <c r="F91" s="103"/>
      <c r="G91" s="104"/>
      <c r="H91" s="105">
        <f>SUM(H92:H94)</f>
        <v>0</v>
      </c>
    </row>
    <row r="92" spans="1:8" ht="12.75" customHeight="1" x14ac:dyDescent="0.25">
      <c r="A92" s="170" t="s">
        <v>169</v>
      </c>
      <c r="B92" s="163" t="s">
        <v>161</v>
      </c>
      <c r="C92" s="89" t="s">
        <v>12</v>
      </c>
      <c r="D92" s="90" t="s">
        <v>42</v>
      </c>
      <c r="E92" s="91" t="s">
        <v>57</v>
      </c>
      <c r="F92" s="91">
        <v>3</v>
      </c>
      <c r="G92" s="92">
        <f>VLOOKUP(C92,Část_02!$A$35:$H$64,7,FALSE)</f>
        <v>0</v>
      </c>
      <c r="H92" s="93">
        <f t="shared" ref="H92:H94" si="7">F92*G92</f>
        <v>0</v>
      </c>
    </row>
    <row r="93" spans="1:8" ht="12.75" customHeight="1" x14ac:dyDescent="0.25">
      <c r="A93" s="170" t="s">
        <v>169</v>
      </c>
      <c r="B93" s="163" t="s">
        <v>161</v>
      </c>
      <c r="C93" s="89" t="s">
        <v>28</v>
      </c>
      <c r="D93" s="94" t="s">
        <v>29</v>
      </c>
      <c r="E93" s="91" t="s">
        <v>57</v>
      </c>
      <c r="F93" s="91">
        <v>1</v>
      </c>
      <c r="G93" s="92">
        <f>VLOOKUP(C93,Část_02!$A$35:$H$64,7,FALSE)</f>
        <v>0</v>
      </c>
      <c r="H93" s="93">
        <f t="shared" si="7"/>
        <v>0</v>
      </c>
    </row>
    <row r="94" spans="1:8" ht="12.75" customHeight="1" x14ac:dyDescent="0.25">
      <c r="A94" s="170" t="s">
        <v>169</v>
      </c>
      <c r="B94" s="163" t="s">
        <v>161</v>
      </c>
      <c r="C94" s="89" t="s">
        <v>30</v>
      </c>
      <c r="D94" s="90" t="s">
        <v>53</v>
      </c>
      <c r="E94" s="91" t="s">
        <v>57</v>
      </c>
      <c r="F94" s="91">
        <v>1</v>
      </c>
      <c r="G94" s="92">
        <f>VLOOKUP(C94,Část_02!$A$35:$H$64,7,FALSE)</f>
        <v>0</v>
      </c>
      <c r="H94" s="93">
        <f t="shared" si="7"/>
        <v>0</v>
      </c>
    </row>
    <row r="95" spans="1:8" s="23" customFormat="1" ht="20.100000000000001" customHeight="1" x14ac:dyDescent="0.25">
      <c r="A95" s="168"/>
      <c r="B95" s="169" t="s">
        <v>161</v>
      </c>
      <c r="C95" s="106" t="s">
        <v>145</v>
      </c>
      <c r="D95" s="102"/>
      <c r="E95" s="103"/>
      <c r="F95" s="103"/>
      <c r="G95" s="104"/>
      <c r="H95" s="105">
        <f>SUM(H96:H98)</f>
        <v>0</v>
      </c>
    </row>
    <row r="96" spans="1:8" ht="12.75" customHeight="1" x14ac:dyDescent="0.25">
      <c r="A96" s="170" t="s">
        <v>169</v>
      </c>
      <c r="B96" s="163" t="s">
        <v>161</v>
      </c>
      <c r="C96" s="89" t="s">
        <v>12</v>
      </c>
      <c r="D96" s="90" t="s">
        <v>42</v>
      </c>
      <c r="E96" s="91" t="s">
        <v>57</v>
      </c>
      <c r="F96" s="91">
        <v>1</v>
      </c>
      <c r="G96" s="92">
        <f>VLOOKUP(C96,Část_02!$A$35:$H$64,7,FALSE)</f>
        <v>0</v>
      </c>
      <c r="H96" s="93">
        <f t="shared" ref="H96:H98" si="8">F96*G96</f>
        <v>0</v>
      </c>
    </row>
    <row r="97" spans="1:8" ht="12.75" customHeight="1" x14ac:dyDescent="0.25">
      <c r="A97" s="170" t="s">
        <v>169</v>
      </c>
      <c r="B97" s="163" t="s">
        <v>161</v>
      </c>
      <c r="C97" s="89" t="s">
        <v>28</v>
      </c>
      <c r="D97" s="94" t="s">
        <v>29</v>
      </c>
      <c r="E97" s="91" t="s">
        <v>57</v>
      </c>
      <c r="F97" s="91">
        <v>1</v>
      </c>
      <c r="G97" s="92">
        <f>VLOOKUP(C97,Část_02!$A$35:$H$64,7,FALSE)</f>
        <v>0</v>
      </c>
      <c r="H97" s="93">
        <f t="shared" si="8"/>
        <v>0</v>
      </c>
    </row>
    <row r="98" spans="1:8" ht="12.75" customHeight="1" x14ac:dyDescent="0.25">
      <c r="A98" s="170" t="s">
        <v>169</v>
      </c>
      <c r="B98" s="163" t="s">
        <v>161</v>
      </c>
      <c r="C98" s="89" t="s">
        <v>30</v>
      </c>
      <c r="D98" s="90" t="s">
        <v>53</v>
      </c>
      <c r="E98" s="91" t="s">
        <v>57</v>
      </c>
      <c r="F98" s="91">
        <v>1</v>
      </c>
      <c r="G98" s="92">
        <f>VLOOKUP(C98,Část_02!$A$35:$H$64,7,FALSE)</f>
        <v>0</v>
      </c>
      <c r="H98" s="93">
        <f t="shared" si="8"/>
        <v>0</v>
      </c>
    </row>
    <row r="99" spans="1:8" s="23" customFormat="1" ht="20.100000000000001" customHeight="1" x14ac:dyDescent="0.25">
      <c r="A99" s="168"/>
      <c r="B99" s="169" t="s">
        <v>160</v>
      </c>
      <c r="C99" s="106" t="s">
        <v>125</v>
      </c>
      <c r="D99" s="102"/>
      <c r="E99" s="103"/>
      <c r="F99" s="103"/>
      <c r="G99" s="104"/>
      <c r="H99" s="105">
        <f>SUM(H100:H106)</f>
        <v>0</v>
      </c>
    </row>
    <row r="100" spans="1:8" ht="12.75" customHeight="1" x14ac:dyDescent="0.25">
      <c r="A100" s="170" t="s">
        <v>169</v>
      </c>
      <c r="B100" s="163" t="s">
        <v>160</v>
      </c>
      <c r="C100" s="89" t="s">
        <v>7</v>
      </c>
      <c r="D100" s="90" t="s">
        <v>37</v>
      </c>
      <c r="E100" s="91" t="s">
        <v>57</v>
      </c>
      <c r="F100" s="91">
        <v>1</v>
      </c>
      <c r="G100" s="92">
        <f>VLOOKUP(C100,Část_02!$A$35:$H$64,7,FALSE)</f>
        <v>0</v>
      </c>
      <c r="H100" s="93">
        <f t="shared" ref="H100:H106" si="9">F100*G100</f>
        <v>0</v>
      </c>
    </row>
    <row r="101" spans="1:8" ht="12.75" customHeight="1" x14ac:dyDescent="0.25">
      <c r="A101" s="170" t="s">
        <v>169</v>
      </c>
      <c r="B101" s="163" t="s">
        <v>160</v>
      </c>
      <c r="C101" s="89" t="s">
        <v>10</v>
      </c>
      <c r="D101" s="90" t="s">
        <v>40</v>
      </c>
      <c r="E101" s="91" t="s">
        <v>57</v>
      </c>
      <c r="F101" s="91">
        <v>1</v>
      </c>
      <c r="G101" s="92">
        <f>VLOOKUP(C101,Část_02!$A$35:$H$64,7,FALSE)</f>
        <v>0</v>
      </c>
      <c r="H101" s="93">
        <f t="shared" si="9"/>
        <v>0</v>
      </c>
    </row>
    <row r="102" spans="1:8" ht="12.75" customHeight="1" x14ac:dyDescent="0.25">
      <c r="A102" s="170" t="s">
        <v>169</v>
      </c>
      <c r="B102" s="163" t="s">
        <v>160</v>
      </c>
      <c r="C102" s="89" t="s">
        <v>12</v>
      </c>
      <c r="D102" s="90" t="s">
        <v>42</v>
      </c>
      <c r="E102" s="91" t="s">
        <v>57</v>
      </c>
      <c r="F102" s="91">
        <v>2</v>
      </c>
      <c r="G102" s="92">
        <f>VLOOKUP(C102,Část_02!$A$35:$H$64,7,FALSE)</f>
        <v>0</v>
      </c>
      <c r="H102" s="93">
        <f t="shared" si="9"/>
        <v>0</v>
      </c>
    </row>
    <row r="103" spans="1:8" ht="12.75" customHeight="1" x14ac:dyDescent="0.25">
      <c r="A103" s="170" t="s">
        <v>169</v>
      </c>
      <c r="B103" s="163" t="s">
        <v>160</v>
      </c>
      <c r="C103" s="89" t="s">
        <v>28</v>
      </c>
      <c r="D103" s="94" t="s">
        <v>29</v>
      </c>
      <c r="E103" s="91" t="s">
        <v>57</v>
      </c>
      <c r="F103" s="91">
        <v>1</v>
      </c>
      <c r="G103" s="92">
        <f>VLOOKUP(C103,Část_02!$A$35:$H$64,7,FALSE)</f>
        <v>0</v>
      </c>
      <c r="H103" s="93">
        <f t="shared" si="9"/>
        <v>0</v>
      </c>
    </row>
    <row r="104" spans="1:8" ht="12.75" customHeight="1" x14ac:dyDescent="0.25">
      <c r="A104" s="170" t="s">
        <v>169</v>
      </c>
      <c r="B104" s="163" t="s">
        <v>160</v>
      </c>
      <c r="C104" s="89" t="s">
        <v>15</v>
      </c>
      <c r="D104" s="90" t="s">
        <v>44</v>
      </c>
      <c r="E104" s="91" t="s">
        <v>57</v>
      </c>
      <c r="F104" s="91">
        <v>24</v>
      </c>
      <c r="G104" s="92">
        <f>VLOOKUP(C104,Část_02!$A$35:$H$64,7,FALSE)</f>
        <v>0</v>
      </c>
      <c r="H104" s="93">
        <f t="shared" si="9"/>
        <v>0</v>
      </c>
    </row>
    <row r="105" spans="1:8" ht="12.75" customHeight="1" x14ac:dyDescent="0.25">
      <c r="A105" s="170" t="s">
        <v>169</v>
      </c>
      <c r="B105" s="163" t="s">
        <v>160</v>
      </c>
      <c r="C105" s="89" t="s">
        <v>16</v>
      </c>
      <c r="D105" s="90" t="s">
        <v>45</v>
      </c>
      <c r="E105" s="91" t="s">
        <v>57</v>
      </c>
      <c r="F105" s="91">
        <v>2</v>
      </c>
      <c r="G105" s="92">
        <f>VLOOKUP(C105,Část_02!$A$35:$H$64,7,FALSE)</f>
        <v>0</v>
      </c>
      <c r="H105" s="93">
        <f t="shared" si="9"/>
        <v>0</v>
      </c>
    </row>
    <row r="106" spans="1:8" ht="12.75" customHeight="1" x14ac:dyDescent="0.25">
      <c r="A106" s="170" t="s">
        <v>169</v>
      </c>
      <c r="B106" s="163" t="s">
        <v>160</v>
      </c>
      <c r="C106" s="89" t="s">
        <v>30</v>
      </c>
      <c r="D106" s="90" t="s">
        <v>53</v>
      </c>
      <c r="E106" s="91" t="s">
        <v>57</v>
      </c>
      <c r="F106" s="91">
        <v>1</v>
      </c>
      <c r="G106" s="92">
        <f>VLOOKUP(C106,Část_02!$A$35:$H$64,7,FALSE)</f>
        <v>0</v>
      </c>
      <c r="H106" s="93">
        <f t="shared" si="9"/>
        <v>0</v>
      </c>
    </row>
    <row r="107" spans="1:8" s="23" customFormat="1" ht="20.100000000000001" customHeight="1" x14ac:dyDescent="0.25">
      <c r="A107" s="168"/>
      <c r="B107" s="169" t="s">
        <v>160</v>
      </c>
      <c r="C107" s="106" t="s">
        <v>126</v>
      </c>
      <c r="D107" s="102"/>
      <c r="E107" s="103"/>
      <c r="F107" s="103"/>
      <c r="G107" s="104"/>
      <c r="H107" s="105">
        <f>SUM(H108:H111)</f>
        <v>0</v>
      </c>
    </row>
    <row r="108" spans="1:8" ht="12.75" customHeight="1" x14ac:dyDescent="0.25">
      <c r="A108" s="170" t="s">
        <v>169</v>
      </c>
      <c r="B108" s="163" t="s">
        <v>160</v>
      </c>
      <c r="C108" s="89" t="s">
        <v>7</v>
      </c>
      <c r="D108" s="90" t="s">
        <v>37</v>
      </c>
      <c r="E108" s="91" t="s">
        <v>57</v>
      </c>
      <c r="F108" s="91">
        <v>1</v>
      </c>
      <c r="G108" s="92">
        <f>VLOOKUP(C108,Část_02!$A$35:$H$64,7,FALSE)</f>
        <v>0</v>
      </c>
      <c r="H108" s="93">
        <f t="shared" ref="H108:H111" si="10">F108*G108</f>
        <v>0</v>
      </c>
    </row>
    <row r="109" spans="1:8" ht="12.75" customHeight="1" x14ac:dyDescent="0.25">
      <c r="A109" s="170" t="s">
        <v>169</v>
      </c>
      <c r="B109" s="163" t="s">
        <v>160</v>
      </c>
      <c r="C109" s="89" t="s">
        <v>12</v>
      </c>
      <c r="D109" s="90" t="s">
        <v>42</v>
      </c>
      <c r="E109" s="91" t="s">
        <v>57</v>
      </c>
      <c r="F109" s="91">
        <v>1</v>
      </c>
      <c r="G109" s="92">
        <f>VLOOKUP(C109,Část_02!$A$35:$H$64,7,FALSE)</f>
        <v>0</v>
      </c>
      <c r="H109" s="93">
        <f t="shared" si="10"/>
        <v>0</v>
      </c>
    </row>
    <row r="110" spans="1:8" ht="12.75" customHeight="1" x14ac:dyDescent="0.25">
      <c r="A110" s="170" t="s">
        <v>169</v>
      </c>
      <c r="B110" s="163" t="s">
        <v>160</v>
      </c>
      <c r="C110" s="89" t="s">
        <v>28</v>
      </c>
      <c r="D110" s="94" t="s">
        <v>29</v>
      </c>
      <c r="E110" s="91" t="s">
        <v>57</v>
      </c>
      <c r="F110" s="91">
        <v>1</v>
      </c>
      <c r="G110" s="92">
        <f>VLOOKUP(C110,Část_02!$A$35:$H$64,7,FALSE)</f>
        <v>0</v>
      </c>
      <c r="H110" s="93">
        <f t="shared" si="10"/>
        <v>0</v>
      </c>
    </row>
    <row r="111" spans="1:8" ht="12.75" customHeight="1" x14ac:dyDescent="0.25">
      <c r="A111" s="170" t="s">
        <v>169</v>
      </c>
      <c r="B111" s="163" t="s">
        <v>160</v>
      </c>
      <c r="C111" s="89" t="s">
        <v>30</v>
      </c>
      <c r="D111" s="90" t="s">
        <v>53</v>
      </c>
      <c r="E111" s="91" t="s">
        <v>57</v>
      </c>
      <c r="F111" s="91">
        <v>1</v>
      </c>
      <c r="G111" s="92">
        <f>VLOOKUP(C111,Část_02!$A$35:$H$64,7,FALSE)</f>
        <v>0</v>
      </c>
      <c r="H111" s="93">
        <f t="shared" si="10"/>
        <v>0</v>
      </c>
    </row>
    <row r="112" spans="1:8" s="23" customFormat="1" ht="20.100000000000001" customHeight="1" x14ac:dyDescent="0.25">
      <c r="A112" s="168"/>
      <c r="B112" s="169" t="s">
        <v>160</v>
      </c>
      <c r="C112" s="106" t="s">
        <v>127</v>
      </c>
      <c r="D112" s="102"/>
      <c r="E112" s="103"/>
      <c r="F112" s="103"/>
      <c r="G112" s="104"/>
      <c r="H112" s="105">
        <f>SUM(H113:H117)</f>
        <v>0</v>
      </c>
    </row>
    <row r="113" spans="1:8" ht="12.75" customHeight="1" x14ac:dyDescent="0.25">
      <c r="A113" s="170" t="s">
        <v>169</v>
      </c>
      <c r="B113" s="163" t="s">
        <v>160</v>
      </c>
      <c r="C113" s="89" t="s">
        <v>7</v>
      </c>
      <c r="D113" s="90" t="s">
        <v>37</v>
      </c>
      <c r="E113" s="91" t="s">
        <v>57</v>
      </c>
      <c r="F113" s="91">
        <v>4</v>
      </c>
      <c r="G113" s="92">
        <f>VLOOKUP(C113,Část_02!$A$35:$H$64,7,FALSE)</f>
        <v>0</v>
      </c>
      <c r="H113" s="93">
        <f t="shared" ref="H113:H117" si="11">F113*G113</f>
        <v>0</v>
      </c>
    </row>
    <row r="114" spans="1:8" ht="12.75" customHeight="1" x14ac:dyDescent="0.25">
      <c r="A114" s="170" t="s">
        <v>169</v>
      </c>
      <c r="B114" s="163" t="s">
        <v>160</v>
      </c>
      <c r="C114" s="89" t="s">
        <v>8</v>
      </c>
      <c r="D114" s="90" t="s">
        <v>38</v>
      </c>
      <c r="E114" s="91" t="s">
        <v>57</v>
      </c>
      <c r="F114" s="91">
        <v>1</v>
      </c>
      <c r="G114" s="92">
        <f>VLOOKUP(C114,Část_02!$A$35:$H$64,7,FALSE)</f>
        <v>0</v>
      </c>
      <c r="H114" s="93">
        <f t="shared" si="11"/>
        <v>0</v>
      </c>
    </row>
    <row r="115" spans="1:8" ht="12.75" customHeight="1" x14ac:dyDescent="0.25">
      <c r="A115" s="170" t="s">
        <v>169</v>
      </c>
      <c r="B115" s="163" t="s">
        <v>160</v>
      </c>
      <c r="C115" s="89" t="s">
        <v>12</v>
      </c>
      <c r="D115" s="90" t="s">
        <v>42</v>
      </c>
      <c r="E115" s="91" t="s">
        <v>57</v>
      </c>
      <c r="F115" s="91">
        <v>2</v>
      </c>
      <c r="G115" s="92">
        <f>VLOOKUP(C115,Část_02!$A$35:$H$64,7,FALSE)</f>
        <v>0</v>
      </c>
      <c r="H115" s="93">
        <f t="shared" si="11"/>
        <v>0</v>
      </c>
    </row>
    <row r="116" spans="1:8" ht="12.75" customHeight="1" x14ac:dyDescent="0.25">
      <c r="A116" s="170" t="s">
        <v>169</v>
      </c>
      <c r="B116" s="163" t="s">
        <v>160</v>
      </c>
      <c r="C116" s="89" t="s">
        <v>28</v>
      </c>
      <c r="D116" s="94" t="s">
        <v>29</v>
      </c>
      <c r="E116" s="91" t="s">
        <v>57</v>
      </c>
      <c r="F116" s="91">
        <v>1</v>
      </c>
      <c r="G116" s="92">
        <f>VLOOKUP(C116,Část_02!$A$35:$H$64,7,FALSE)</f>
        <v>0</v>
      </c>
      <c r="H116" s="93">
        <f t="shared" si="11"/>
        <v>0</v>
      </c>
    </row>
    <row r="117" spans="1:8" ht="12.75" customHeight="1" x14ac:dyDescent="0.25">
      <c r="A117" s="170" t="s">
        <v>169</v>
      </c>
      <c r="B117" s="163" t="s">
        <v>160</v>
      </c>
      <c r="C117" s="89" t="s">
        <v>30</v>
      </c>
      <c r="D117" s="90" t="s">
        <v>53</v>
      </c>
      <c r="E117" s="91" t="s">
        <v>57</v>
      </c>
      <c r="F117" s="91">
        <v>1</v>
      </c>
      <c r="G117" s="92">
        <f>VLOOKUP(C117,Část_02!$A$35:$H$64,7,FALSE)</f>
        <v>0</v>
      </c>
      <c r="H117" s="93">
        <f t="shared" si="11"/>
        <v>0</v>
      </c>
    </row>
    <row r="118" spans="1:8" s="23" customFormat="1" ht="20.100000000000001" customHeight="1" x14ac:dyDescent="0.25">
      <c r="A118" s="168"/>
      <c r="B118" s="169" t="s">
        <v>160</v>
      </c>
      <c r="C118" s="106" t="s">
        <v>128</v>
      </c>
      <c r="D118" s="102"/>
      <c r="E118" s="103"/>
      <c r="F118" s="103"/>
      <c r="G118" s="104"/>
      <c r="H118" s="105">
        <f>SUM(H119:H124)</f>
        <v>0</v>
      </c>
    </row>
    <row r="119" spans="1:8" ht="12.75" customHeight="1" x14ac:dyDescent="0.25">
      <c r="A119" s="170" t="s">
        <v>169</v>
      </c>
      <c r="B119" s="163" t="s">
        <v>160</v>
      </c>
      <c r="C119" s="89" t="s">
        <v>8</v>
      </c>
      <c r="D119" s="90" t="s">
        <v>38</v>
      </c>
      <c r="E119" s="91" t="s">
        <v>57</v>
      </c>
      <c r="F119" s="91">
        <v>2</v>
      </c>
      <c r="G119" s="92">
        <f>VLOOKUP(C119,Část_02!$A$35:$H$64,7,FALSE)</f>
        <v>0</v>
      </c>
      <c r="H119" s="93">
        <f t="shared" ref="H119:H124" si="12">F119*G119</f>
        <v>0</v>
      </c>
    </row>
    <row r="120" spans="1:8" ht="12.75" customHeight="1" x14ac:dyDescent="0.25">
      <c r="A120" s="170" t="s">
        <v>169</v>
      </c>
      <c r="B120" s="163" t="s">
        <v>160</v>
      </c>
      <c r="C120" s="89" t="s">
        <v>9</v>
      </c>
      <c r="D120" s="90" t="s">
        <v>39</v>
      </c>
      <c r="E120" s="91" t="s">
        <v>57</v>
      </c>
      <c r="F120" s="91">
        <v>1</v>
      </c>
      <c r="G120" s="92">
        <f>VLOOKUP(C120,Část_02!$A$35:$H$64,7,FALSE)</f>
        <v>0</v>
      </c>
      <c r="H120" s="93">
        <f t="shared" si="12"/>
        <v>0</v>
      </c>
    </row>
    <row r="121" spans="1:8" ht="12.75" customHeight="1" x14ac:dyDescent="0.25">
      <c r="A121" s="170" t="s">
        <v>169</v>
      </c>
      <c r="B121" s="163" t="s">
        <v>160</v>
      </c>
      <c r="C121" s="89" t="s">
        <v>12</v>
      </c>
      <c r="D121" s="90" t="s">
        <v>42</v>
      </c>
      <c r="E121" s="91" t="s">
        <v>57</v>
      </c>
      <c r="F121" s="91">
        <v>2</v>
      </c>
      <c r="G121" s="92">
        <f>VLOOKUP(C121,Část_02!$A$35:$H$64,7,FALSE)</f>
        <v>0</v>
      </c>
      <c r="H121" s="93">
        <f t="shared" si="12"/>
        <v>0</v>
      </c>
    </row>
    <row r="122" spans="1:8" ht="12.75" customHeight="1" x14ac:dyDescent="0.25">
      <c r="A122" s="170" t="s">
        <v>169</v>
      </c>
      <c r="B122" s="163" t="s">
        <v>160</v>
      </c>
      <c r="C122" s="89" t="s">
        <v>28</v>
      </c>
      <c r="D122" s="94" t="s">
        <v>29</v>
      </c>
      <c r="E122" s="91" t="s">
        <v>57</v>
      </c>
      <c r="F122" s="91">
        <v>1</v>
      </c>
      <c r="G122" s="92">
        <f>VLOOKUP(C122,Část_02!$A$35:$H$64,7,FALSE)</f>
        <v>0</v>
      </c>
      <c r="H122" s="93">
        <f t="shared" si="12"/>
        <v>0</v>
      </c>
    </row>
    <row r="123" spans="1:8" ht="12.75" customHeight="1" x14ac:dyDescent="0.25">
      <c r="A123" s="170" t="s">
        <v>169</v>
      </c>
      <c r="B123" s="163" t="s">
        <v>160</v>
      </c>
      <c r="C123" s="89" t="s">
        <v>32</v>
      </c>
      <c r="D123" s="94" t="s">
        <v>33</v>
      </c>
      <c r="E123" s="91" t="s">
        <v>57</v>
      </c>
      <c r="F123" s="91">
        <v>1</v>
      </c>
      <c r="G123" s="92">
        <f>VLOOKUP(C123,Část_02!$A$35:$H$64,7,FALSE)</f>
        <v>0</v>
      </c>
      <c r="H123" s="93">
        <f t="shared" si="12"/>
        <v>0</v>
      </c>
    </row>
    <row r="124" spans="1:8" ht="12.75" customHeight="1" x14ac:dyDescent="0.25">
      <c r="A124" s="170" t="s">
        <v>169</v>
      </c>
      <c r="B124" s="163" t="s">
        <v>160</v>
      </c>
      <c r="C124" s="89" t="s">
        <v>30</v>
      </c>
      <c r="D124" s="90" t="s">
        <v>53</v>
      </c>
      <c r="E124" s="91" t="s">
        <v>57</v>
      </c>
      <c r="F124" s="91">
        <v>1</v>
      </c>
      <c r="G124" s="92">
        <f>VLOOKUP(C124,Část_02!$A$35:$H$64,7,FALSE)</f>
        <v>0</v>
      </c>
      <c r="H124" s="93">
        <f t="shared" si="12"/>
        <v>0</v>
      </c>
    </row>
    <row r="125" spans="1:8" s="23" customFormat="1" ht="20.100000000000001" customHeight="1" x14ac:dyDescent="0.25">
      <c r="A125" s="168"/>
      <c r="B125" s="169" t="s">
        <v>161</v>
      </c>
      <c r="C125" s="106" t="s">
        <v>146</v>
      </c>
      <c r="D125" s="102"/>
      <c r="E125" s="103"/>
      <c r="F125" s="103"/>
      <c r="G125" s="104"/>
      <c r="H125" s="105">
        <f>SUM(H126:H130)</f>
        <v>0</v>
      </c>
    </row>
    <row r="126" spans="1:8" ht="12.75" customHeight="1" x14ac:dyDescent="0.25">
      <c r="A126" s="170" t="s">
        <v>169</v>
      </c>
      <c r="B126" s="163" t="s">
        <v>161</v>
      </c>
      <c r="C126" s="89" t="s">
        <v>9</v>
      </c>
      <c r="D126" s="90" t="s">
        <v>39</v>
      </c>
      <c r="E126" s="91" t="s">
        <v>57</v>
      </c>
      <c r="F126" s="91">
        <v>3</v>
      </c>
      <c r="G126" s="92">
        <f>VLOOKUP(C126,Část_02!$A$35:$H$64,7,FALSE)</f>
        <v>0</v>
      </c>
      <c r="H126" s="93">
        <f t="shared" ref="H126:H130" si="13">F126*G126</f>
        <v>0</v>
      </c>
    </row>
    <row r="127" spans="1:8" ht="12.75" customHeight="1" x14ac:dyDescent="0.25">
      <c r="A127" s="170" t="s">
        <v>169</v>
      </c>
      <c r="B127" s="163" t="s">
        <v>161</v>
      </c>
      <c r="C127" s="89" t="s">
        <v>12</v>
      </c>
      <c r="D127" s="90" t="s">
        <v>42</v>
      </c>
      <c r="E127" s="91" t="s">
        <v>57</v>
      </c>
      <c r="F127" s="91">
        <v>2</v>
      </c>
      <c r="G127" s="92">
        <f>VLOOKUP(C127,Část_02!$A$35:$H$64,7,FALSE)</f>
        <v>0</v>
      </c>
      <c r="H127" s="93">
        <f t="shared" si="13"/>
        <v>0</v>
      </c>
    </row>
    <row r="128" spans="1:8" ht="12.75" customHeight="1" x14ac:dyDescent="0.25">
      <c r="A128" s="170" t="s">
        <v>169</v>
      </c>
      <c r="B128" s="163" t="s">
        <v>161</v>
      </c>
      <c r="C128" s="89" t="s">
        <v>28</v>
      </c>
      <c r="D128" s="94" t="s">
        <v>29</v>
      </c>
      <c r="E128" s="91" t="s">
        <v>57</v>
      </c>
      <c r="F128" s="91">
        <v>1</v>
      </c>
      <c r="G128" s="92">
        <f>VLOOKUP(C128,Část_02!$A$35:$H$64,7,FALSE)</f>
        <v>0</v>
      </c>
      <c r="H128" s="93">
        <f t="shared" si="13"/>
        <v>0</v>
      </c>
    </row>
    <row r="129" spans="1:8" ht="12.75" customHeight="1" x14ac:dyDescent="0.25">
      <c r="A129" s="170" t="s">
        <v>169</v>
      </c>
      <c r="B129" s="163" t="s">
        <v>161</v>
      </c>
      <c r="C129" s="89" t="s">
        <v>17</v>
      </c>
      <c r="D129" s="94" t="s">
        <v>18</v>
      </c>
      <c r="E129" s="91" t="s">
        <v>57</v>
      </c>
      <c r="F129" s="91">
        <v>12</v>
      </c>
      <c r="G129" s="92">
        <f>VLOOKUP(C129,Část_02!$A$35:$H$64,7,FALSE)</f>
        <v>0</v>
      </c>
      <c r="H129" s="93">
        <f t="shared" si="13"/>
        <v>0</v>
      </c>
    </row>
    <row r="130" spans="1:8" ht="12.75" customHeight="1" x14ac:dyDescent="0.25">
      <c r="A130" s="170" t="s">
        <v>169</v>
      </c>
      <c r="B130" s="163" t="s">
        <v>161</v>
      </c>
      <c r="C130" s="89" t="s">
        <v>30</v>
      </c>
      <c r="D130" s="90" t="s">
        <v>53</v>
      </c>
      <c r="E130" s="91" t="s">
        <v>57</v>
      </c>
      <c r="F130" s="91">
        <v>1</v>
      </c>
      <c r="G130" s="92">
        <f>VLOOKUP(C130,Část_02!$A$35:$H$64,7,FALSE)</f>
        <v>0</v>
      </c>
      <c r="H130" s="93">
        <f t="shared" si="13"/>
        <v>0</v>
      </c>
    </row>
    <row r="131" spans="1:8" s="23" customFormat="1" ht="20.100000000000001" customHeight="1" x14ac:dyDescent="0.25">
      <c r="A131" s="168"/>
      <c r="B131" s="169" t="s">
        <v>161</v>
      </c>
      <c r="C131" s="106" t="s">
        <v>147</v>
      </c>
      <c r="D131" s="102"/>
      <c r="E131" s="103"/>
      <c r="F131" s="103"/>
      <c r="G131" s="104"/>
      <c r="H131" s="105">
        <f>SUM(H132:H134)</f>
        <v>0</v>
      </c>
    </row>
    <row r="132" spans="1:8" ht="12.75" customHeight="1" x14ac:dyDescent="0.25">
      <c r="A132" s="170" t="s">
        <v>169</v>
      </c>
      <c r="B132" s="163" t="s">
        <v>161</v>
      </c>
      <c r="C132" s="89" t="s">
        <v>9</v>
      </c>
      <c r="D132" s="90" t="s">
        <v>39</v>
      </c>
      <c r="E132" s="91" t="s">
        <v>57</v>
      </c>
      <c r="F132" s="91">
        <v>2</v>
      </c>
      <c r="G132" s="92">
        <f>VLOOKUP(C132,Část_02!$A$35:$H$64,7,FALSE)</f>
        <v>0</v>
      </c>
      <c r="H132" s="93">
        <f t="shared" ref="H132:H134" si="14">F132*G132</f>
        <v>0</v>
      </c>
    </row>
    <row r="133" spans="1:8" ht="12.75" customHeight="1" x14ac:dyDescent="0.25">
      <c r="A133" s="170" t="s">
        <v>169</v>
      </c>
      <c r="B133" s="163" t="s">
        <v>161</v>
      </c>
      <c r="C133" s="89" t="s">
        <v>14</v>
      </c>
      <c r="D133" s="94" t="s">
        <v>212</v>
      </c>
      <c r="E133" s="91" t="s">
        <v>57</v>
      </c>
      <c r="F133" s="91">
        <v>15</v>
      </c>
      <c r="G133" s="92">
        <f>VLOOKUP(C133,Část_02!$A$35:$H$64,7,FALSE)</f>
        <v>0</v>
      </c>
      <c r="H133" s="93">
        <f t="shared" si="14"/>
        <v>0</v>
      </c>
    </row>
    <row r="134" spans="1:8" ht="12.75" customHeight="1" x14ac:dyDescent="0.25">
      <c r="A134" s="170" t="s">
        <v>169</v>
      </c>
      <c r="B134" s="163" t="s">
        <v>161</v>
      </c>
      <c r="C134" s="89" t="s">
        <v>31</v>
      </c>
      <c r="D134" s="90" t="s">
        <v>54</v>
      </c>
      <c r="E134" s="91" t="s">
        <v>57</v>
      </c>
      <c r="F134" s="91">
        <v>1</v>
      </c>
      <c r="G134" s="92">
        <f>VLOOKUP(C134,Část_02!$A$35:$H$64,7,FALSE)</f>
        <v>0</v>
      </c>
      <c r="H134" s="93">
        <f t="shared" si="14"/>
        <v>0</v>
      </c>
    </row>
    <row r="135" spans="1:8" s="23" customFormat="1" ht="20.100000000000001" customHeight="1" x14ac:dyDescent="0.25">
      <c r="A135" s="168"/>
      <c r="B135" s="169" t="s">
        <v>161</v>
      </c>
      <c r="C135" s="106" t="s">
        <v>148</v>
      </c>
      <c r="D135" s="102"/>
      <c r="E135" s="103"/>
      <c r="F135" s="103"/>
      <c r="G135" s="104"/>
      <c r="H135" s="105">
        <f>SUM(H136:H142)</f>
        <v>0</v>
      </c>
    </row>
    <row r="136" spans="1:8" ht="12.75" customHeight="1" x14ac:dyDescent="0.25">
      <c r="A136" s="170" t="s">
        <v>169</v>
      </c>
      <c r="B136" s="163" t="s">
        <v>161</v>
      </c>
      <c r="C136" s="89" t="s">
        <v>8</v>
      </c>
      <c r="D136" s="90" t="s">
        <v>38</v>
      </c>
      <c r="E136" s="91" t="s">
        <v>57</v>
      </c>
      <c r="F136" s="91">
        <v>2</v>
      </c>
      <c r="G136" s="92">
        <f>VLOOKUP(C136,Část_02!$A$35:$H$64,7,FALSE)</f>
        <v>0</v>
      </c>
      <c r="H136" s="93">
        <f t="shared" ref="H136:H142" si="15">F136*G136</f>
        <v>0</v>
      </c>
    </row>
    <row r="137" spans="1:8" ht="12.75" customHeight="1" x14ac:dyDescent="0.25">
      <c r="A137" s="170" t="s">
        <v>169</v>
      </c>
      <c r="B137" s="163" t="s">
        <v>161</v>
      </c>
      <c r="C137" s="89" t="s">
        <v>9</v>
      </c>
      <c r="D137" s="90" t="s">
        <v>39</v>
      </c>
      <c r="E137" s="91" t="s">
        <v>57</v>
      </c>
      <c r="F137" s="91">
        <v>2</v>
      </c>
      <c r="G137" s="92">
        <f>VLOOKUP(C137,Část_02!$A$35:$H$64,7,FALSE)</f>
        <v>0</v>
      </c>
      <c r="H137" s="93">
        <f t="shared" si="15"/>
        <v>0</v>
      </c>
    </row>
    <row r="138" spans="1:8" ht="12.75" customHeight="1" x14ac:dyDescent="0.25">
      <c r="A138" s="170" t="s">
        <v>169</v>
      </c>
      <c r="B138" s="163" t="s">
        <v>161</v>
      </c>
      <c r="C138" s="89" t="s">
        <v>10</v>
      </c>
      <c r="D138" s="90" t="s">
        <v>40</v>
      </c>
      <c r="E138" s="91" t="s">
        <v>57</v>
      </c>
      <c r="F138" s="91">
        <v>1</v>
      </c>
      <c r="G138" s="92">
        <f>VLOOKUP(C138,Část_02!$A$35:$H$64,7,FALSE)</f>
        <v>0</v>
      </c>
      <c r="H138" s="93">
        <f t="shared" si="15"/>
        <v>0</v>
      </c>
    </row>
    <row r="139" spans="1:8" ht="12.75" customHeight="1" x14ac:dyDescent="0.25">
      <c r="A139" s="170" t="s">
        <v>169</v>
      </c>
      <c r="B139" s="163" t="s">
        <v>161</v>
      </c>
      <c r="C139" s="89" t="s">
        <v>12</v>
      </c>
      <c r="D139" s="90" t="s">
        <v>42</v>
      </c>
      <c r="E139" s="91" t="s">
        <v>57</v>
      </c>
      <c r="F139" s="91">
        <v>3</v>
      </c>
      <c r="G139" s="92">
        <f>VLOOKUP(C139,Část_02!$A$35:$H$64,7,FALSE)</f>
        <v>0</v>
      </c>
      <c r="H139" s="93">
        <f t="shared" si="15"/>
        <v>0</v>
      </c>
    </row>
    <row r="140" spans="1:8" ht="12.75" customHeight="1" x14ac:dyDescent="0.25">
      <c r="A140" s="170" t="s">
        <v>169</v>
      </c>
      <c r="B140" s="163" t="s">
        <v>161</v>
      </c>
      <c r="C140" s="89" t="s">
        <v>28</v>
      </c>
      <c r="D140" s="94" t="s">
        <v>29</v>
      </c>
      <c r="E140" s="91" t="s">
        <v>57</v>
      </c>
      <c r="F140" s="91">
        <v>1</v>
      </c>
      <c r="G140" s="92">
        <f>VLOOKUP(C140,Část_02!$A$35:$H$64,7,FALSE)</f>
        <v>0</v>
      </c>
      <c r="H140" s="93">
        <f t="shared" si="15"/>
        <v>0</v>
      </c>
    </row>
    <row r="141" spans="1:8" ht="12.75" customHeight="1" x14ac:dyDescent="0.25">
      <c r="A141" s="170" t="s">
        <v>169</v>
      </c>
      <c r="B141" s="163" t="s">
        <v>161</v>
      </c>
      <c r="C141" s="89" t="s">
        <v>17</v>
      </c>
      <c r="D141" s="94" t="s">
        <v>18</v>
      </c>
      <c r="E141" s="91" t="s">
        <v>57</v>
      </c>
      <c r="F141" s="91">
        <v>33</v>
      </c>
      <c r="G141" s="92">
        <f>VLOOKUP(C141,Část_02!$A$35:$H$64,7,FALSE)</f>
        <v>0</v>
      </c>
      <c r="H141" s="93">
        <f t="shared" si="15"/>
        <v>0</v>
      </c>
    </row>
    <row r="142" spans="1:8" ht="12.75" customHeight="1" x14ac:dyDescent="0.25">
      <c r="A142" s="170" t="s">
        <v>169</v>
      </c>
      <c r="B142" s="163" t="s">
        <v>161</v>
      </c>
      <c r="C142" s="89" t="s">
        <v>30</v>
      </c>
      <c r="D142" s="90" t="s">
        <v>53</v>
      </c>
      <c r="E142" s="91" t="s">
        <v>57</v>
      </c>
      <c r="F142" s="91">
        <v>1</v>
      </c>
      <c r="G142" s="92">
        <f>VLOOKUP(C142,Část_02!$A$35:$H$64,7,FALSE)</f>
        <v>0</v>
      </c>
      <c r="H142" s="93">
        <f t="shared" si="15"/>
        <v>0</v>
      </c>
    </row>
    <row r="143" spans="1:8" s="23" customFormat="1" ht="20.100000000000001" customHeight="1" x14ac:dyDescent="0.25">
      <c r="A143" s="168"/>
      <c r="B143" s="169" t="s">
        <v>161</v>
      </c>
      <c r="C143" s="106" t="s">
        <v>149</v>
      </c>
      <c r="D143" s="102"/>
      <c r="E143" s="103"/>
      <c r="F143" s="103"/>
      <c r="G143" s="104"/>
      <c r="H143" s="105">
        <f>SUM(H144:H148)</f>
        <v>0</v>
      </c>
    </row>
    <row r="144" spans="1:8" ht="12.75" customHeight="1" x14ac:dyDescent="0.25">
      <c r="A144" s="170" t="s">
        <v>169</v>
      </c>
      <c r="B144" s="163" t="s">
        <v>161</v>
      </c>
      <c r="C144" s="89" t="s">
        <v>9</v>
      </c>
      <c r="D144" s="90" t="s">
        <v>39</v>
      </c>
      <c r="E144" s="91" t="s">
        <v>57</v>
      </c>
      <c r="F144" s="91">
        <v>1</v>
      </c>
      <c r="G144" s="92">
        <f>VLOOKUP(C144,Část_02!$A$35:$H$64,7,FALSE)</f>
        <v>0</v>
      </c>
      <c r="H144" s="93">
        <f t="shared" ref="H144:H148" si="16">F144*G144</f>
        <v>0</v>
      </c>
    </row>
    <row r="145" spans="1:8" ht="12.75" customHeight="1" x14ac:dyDescent="0.25">
      <c r="A145" s="170" t="s">
        <v>169</v>
      </c>
      <c r="B145" s="163" t="s">
        <v>161</v>
      </c>
      <c r="C145" s="89" t="s">
        <v>12</v>
      </c>
      <c r="D145" s="90" t="s">
        <v>42</v>
      </c>
      <c r="E145" s="91" t="s">
        <v>57</v>
      </c>
      <c r="F145" s="91">
        <v>2</v>
      </c>
      <c r="G145" s="92">
        <f>VLOOKUP(C145,Část_02!$A$35:$H$64,7,FALSE)</f>
        <v>0</v>
      </c>
      <c r="H145" s="93">
        <f t="shared" si="16"/>
        <v>0</v>
      </c>
    </row>
    <row r="146" spans="1:8" ht="12.75" customHeight="1" x14ac:dyDescent="0.25">
      <c r="A146" s="170" t="s">
        <v>169</v>
      </c>
      <c r="B146" s="163" t="s">
        <v>161</v>
      </c>
      <c r="C146" s="89" t="s">
        <v>28</v>
      </c>
      <c r="D146" s="94" t="s">
        <v>29</v>
      </c>
      <c r="E146" s="91" t="s">
        <v>57</v>
      </c>
      <c r="F146" s="91">
        <v>1</v>
      </c>
      <c r="G146" s="92">
        <f>VLOOKUP(C146,Část_02!$A$35:$H$64,7,FALSE)</f>
        <v>0</v>
      </c>
      <c r="H146" s="93">
        <f t="shared" si="16"/>
        <v>0</v>
      </c>
    </row>
    <row r="147" spans="1:8" ht="12.75" customHeight="1" x14ac:dyDescent="0.25">
      <c r="A147" s="170" t="s">
        <v>169</v>
      </c>
      <c r="B147" s="163" t="s">
        <v>161</v>
      </c>
      <c r="C147" s="89" t="s">
        <v>17</v>
      </c>
      <c r="D147" s="94" t="s">
        <v>18</v>
      </c>
      <c r="E147" s="91" t="s">
        <v>57</v>
      </c>
      <c r="F147" s="91">
        <v>15</v>
      </c>
      <c r="G147" s="92">
        <f>VLOOKUP(C147,Část_02!$A$35:$H$64,7,FALSE)</f>
        <v>0</v>
      </c>
      <c r="H147" s="93">
        <f t="shared" si="16"/>
        <v>0</v>
      </c>
    </row>
    <row r="148" spans="1:8" ht="12.75" customHeight="1" x14ac:dyDescent="0.25">
      <c r="A148" s="170" t="s">
        <v>169</v>
      </c>
      <c r="B148" s="163" t="s">
        <v>161</v>
      </c>
      <c r="C148" s="89" t="s">
        <v>30</v>
      </c>
      <c r="D148" s="90" t="s">
        <v>53</v>
      </c>
      <c r="E148" s="91" t="s">
        <v>57</v>
      </c>
      <c r="F148" s="91">
        <v>1</v>
      </c>
      <c r="G148" s="92">
        <f>VLOOKUP(C148,Část_02!$A$35:$H$64,7,FALSE)</f>
        <v>0</v>
      </c>
      <c r="H148" s="93">
        <f t="shared" si="16"/>
        <v>0</v>
      </c>
    </row>
    <row r="149" spans="1:8" s="23" customFormat="1" ht="20.100000000000001" customHeight="1" x14ac:dyDescent="0.25">
      <c r="A149" s="168"/>
      <c r="B149" s="169" t="s">
        <v>161</v>
      </c>
      <c r="C149" s="106" t="s">
        <v>150</v>
      </c>
      <c r="D149" s="102"/>
      <c r="E149" s="103"/>
      <c r="F149" s="103"/>
      <c r="G149" s="104"/>
      <c r="H149" s="105">
        <f>SUM(H150:H154)</f>
        <v>0</v>
      </c>
    </row>
    <row r="150" spans="1:8" ht="12.75" customHeight="1" x14ac:dyDescent="0.25">
      <c r="A150" s="170" t="s">
        <v>169</v>
      </c>
      <c r="B150" s="163" t="s">
        <v>161</v>
      </c>
      <c r="C150" s="89" t="s">
        <v>8</v>
      </c>
      <c r="D150" s="90" t="s">
        <v>38</v>
      </c>
      <c r="E150" s="91" t="s">
        <v>57</v>
      </c>
      <c r="F150" s="91">
        <v>2</v>
      </c>
      <c r="G150" s="92">
        <f>VLOOKUP(C150,Část_02!$A$35:$H$64,7,FALSE)</f>
        <v>0</v>
      </c>
      <c r="H150" s="93">
        <f t="shared" ref="H150:H154" si="17">F150*G150</f>
        <v>0</v>
      </c>
    </row>
    <row r="151" spans="1:8" ht="12.75" customHeight="1" x14ac:dyDescent="0.25">
      <c r="A151" s="170" t="s">
        <v>169</v>
      </c>
      <c r="B151" s="163" t="s">
        <v>161</v>
      </c>
      <c r="C151" s="89" t="s">
        <v>9</v>
      </c>
      <c r="D151" s="90" t="s">
        <v>39</v>
      </c>
      <c r="E151" s="91" t="s">
        <v>57</v>
      </c>
      <c r="F151" s="91">
        <v>1</v>
      </c>
      <c r="G151" s="92">
        <f>VLOOKUP(C151,Část_02!$A$35:$H$64,7,FALSE)</f>
        <v>0</v>
      </c>
      <c r="H151" s="93">
        <f t="shared" si="17"/>
        <v>0</v>
      </c>
    </row>
    <row r="152" spans="1:8" ht="12.75" customHeight="1" x14ac:dyDescent="0.25">
      <c r="A152" s="170" t="s">
        <v>169</v>
      </c>
      <c r="B152" s="163" t="s">
        <v>161</v>
      </c>
      <c r="C152" s="89" t="s">
        <v>12</v>
      </c>
      <c r="D152" s="90" t="s">
        <v>42</v>
      </c>
      <c r="E152" s="91" t="s">
        <v>57</v>
      </c>
      <c r="F152" s="91">
        <v>2</v>
      </c>
      <c r="G152" s="92">
        <f>VLOOKUP(C152,Část_02!$A$35:$H$64,7,FALSE)</f>
        <v>0</v>
      </c>
      <c r="H152" s="93">
        <f t="shared" si="17"/>
        <v>0</v>
      </c>
    </row>
    <row r="153" spans="1:8" ht="12.75" customHeight="1" x14ac:dyDescent="0.25">
      <c r="A153" s="170" t="s">
        <v>169</v>
      </c>
      <c r="B153" s="163" t="s">
        <v>161</v>
      </c>
      <c r="C153" s="89" t="s">
        <v>28</v>
      </c>
      <c r="D153" s="94" t="s">
        <v>29</v>
      </c>
      <c r="E153" s="91" t="s">
        <v>57</v>
      </c>
      <c r="F153" s="91">
        <v>1</v>
      </c>
      <c r="G153" s="92">
        <f>VLOOKUP(C153,Část_02!$A$35:$H$64,7,FALSE)</f>
        <v>0</v>
      </c>
      <c r="H153" s="93">
        <f t="shared" si="17"/>
        <v>0</v>
      </c>
    </row>
    <row r="154" spans="1:8" ht="12.75" customHeight="1" x14ac:dyDescent="0.25">
      <c r="A154" s="170" t="s">
        <v>169</v>
      </c>
      <c r="B154" s="163" t="s">
        <v>161</v>
      </c>
      <c r="C154" s="89" t="s">
        <v>30</v>
      </c>
      <c r="D154" s="90" t="s">
        <v>53</v>
      </c>
      <c r="E154" s="91" t="s">
        <v>57</v>
      </c>
      <c r="F154" s="91">
        <v>1</v>
      </c>
      <c r="G154" s="92">
        <f>VLOOKUP(C154,Část_02!$A$35:$H$64,7,FALSE)</f>
        <v>0</v>
      </c>
      <c r="H154" s="93">
        <f t="shared" si="17"/>
        <v>0</v>
      </c>
    </row>
    <row r="155" spans="1:8" s="23" customFormat="1" ht="20.100000000000001" customHeight="1" x14ac:dyDescent="0.25">
      <c r="A155" s="168"/>
      <c r="B155" s="169" t="s">
        <v>161</v>
      </c>
      <c r="C155" s="106" t="s">
        <v>151</v>
      </c>
      <c r="D155" s="102"/>
      <c r="E155" s="103"/>
      <c r="F155" s="103"/>
      <c r="G155" s="104"/>
      <c r="H155" s="105">
        <f>SUM(H156:H161)</f>
        <v>0</v>
      </c>
    </row>
    <row r="156" spans="1:8" ht="12.75" customHeight="1" x14ac:dyDescent="0.25">
      <c r="A156" s="170" t="s">
        <v>169</v>
      </c>
      <c r="B156" s="163" t="s">
        <v>161</v>
      </c>
      <c r="C156" s="89" t="s">
        <v>9</v>
      </c>
      <c r="D156" s="90" t="s">
        <v>39</v>
      </c>
      <c r="E156" s="91" t="s">
        <v>57</v>
      </c>
      <c r="F156" s="91">
        <v>3</v>
      </c>
      <c r="G156" s="92">
        <f>VLOOKUP(C156,Část_02!$A$35:$H$64,7,FALSE)</f>
        <v>0</v>
      </c>
      <c r="H156" s="93">
        <f t="shared" ref="H156:H161" si="18">F156*G156</f>
        <v>0</v>
      </c>
    </row>
    <row r="157" spans="1:8" ht="12.75" customHeight="1" x14ac:dyDescent="0.25">
      <c r="A157" s="170" t="s">
        <v>169</v>
      </c>
      <c r="B157" s="163" t="s">
        <v>161</v>
      </c>
      <c r="C157" s="89" t="s">
        <v>12</v>
      </c>
      <c r="D157" s="90" t="s">
        <v>42</v>
      </c>
      <c r="E157" s="91" t="s">
        <v>57</v>
      </c>
      <c r="F157" s="91">
        <v>2</v>
      </c>
      <c r="G157" s="92">
        <f>VLOOKUP(C157,Část_02!$A$35:$H$64,7,FALSE)</f>
        <v>0</v>
      </c>
      <c r="H157" s="93">
        <f t="shared" si="18"/>
        <v>0</v>
      </c>
    </row>
    <row r="158" spans="1:8" ht="12.75" customHeight="1" x14ac:dyDescent="0.25">
      <c r="A158" s="170" t="s">
        <v>169</v>
      </c>
      <c r="B158" s="163" t="s">
        <v>161</v>
      </c>
      <c r="C158" s="89" t="s">
        <v>28</v>
      </c>
      <c r="D158" s="94" t="s">
        <v>29</v>
      </c>
      <c r="E158" s="91" t="s">
        <v>57</v>
      </c>
      <c r="F158" s="91">
        <v>1</v>
      </c>
      <c r="G158" s="92">
        <f>VLOOKUP(C158,Část_02!$A$35:$H$64,7,FALSE)</f>
        <v>0</v>
      </c>
      <c r="H158" s="93">
        <f t="shared" si="18"/>
        <v>0</v>
      </c>
    </row>
    <row r="159" spans="1:8" ht="12.75" customHeight="1" x14ac:dyDescent="0.25">
      <c r="A159" s="170" t="s">
        <v>169</v>
      </c>
      <c r="B159" s="163" t="s">
        <v>161</v>
      </c>
      <c r="C159" s="89" t="s">
        <v>15</v>
      </c>
      <c r="D159" s="90" t="s">
        <v>44</v>
      </c>
      <c r="E159" s="91" t="s">
        <v>57</v>
      </c>
      <c r="F159" s="91">
        <v>21</v>
      </c>
      <c r="G159" s="92">
        <f>VLOOKUP(C159,Část_02!$A$35:$H$64,7,FALSE)</f>
        <v>0</v>
      </c>
      <c r="H159" s="93">
        <f t="shared" si="18"/>
        <v>0</v>
      </c>
    </row>
    <row r="160" spans="1:8" ht="12.75" customHeight="1" x14ac:dyDescent="0.25">
      <c r="A160" s="170" t="s">
        <v>169</v>
      </c>
      <c r="B160" s="163" t="s">
        <v>161</v>
      </c>
      <c r="C160" s="89" t="s">
        <v>16</v>
      </c>
      <c r="D160" s="90" t="s">
        <v>45</v>
      </c>
      <c r="E160" s="91" t="s">
        <v>57</v>
      </c>
      <c r="F160" s="91">
        <v>2</v>
      </c>
      <c r="G160" s="92">
        <f>VLOOKUP(C160,Část_02!$A$35:$H$64,7,FALSE)</f>
        <v>0</v>
      </c>
      <c r="H160" s="93">
        <f t="shared" si="18"/>
        <v>0</v>
      </c>
    </row>
    <row r="161" spans="1:8" ht="12.75" customHeight="1" x14ac:dyDescent="0.25">
      <c r="A161" s="170" t="s">
        <v>169</v>
      </c>
      <c r="B161" s="163" t="s">
        <v>161</v>
      </c>
      <c r="C161" s="89" t="s">
        <v>30</v>
      </c>
      <c r="D161" s="90" t="s">
        <v>53</v>
      </c>
      <c r="E161" s="91" t="s">
        <v>57</v>
      </c>
      <c r="F161" s="91">
        <v>1</v>
      </c>
      <c r="G161" s="92">
        <f>VLOOKUP(C161,Část_02!$A$35:$H$64,7,FALSE)</f>
        <v>0</v>
      </c>
      <c r="H161" s="93">
        <f t="shared" si="18"/>
        <v>0</v>
      </c>
    </row>
    <row r="162" spans="1:8" s="23" customFormat="1" ht="20.100000000000001" customHeight="1" x14ac:dyDescent="0.25">
      <c r="A162" s="168"/>
      <c r="B162" s="169" t="s">
        <v>161</v>
      </c>
      <c r="C162" s="106" t="s">
        <v>152</v>
      </c>
      <c r="D162" s="102"/>
      <c r="E162" s="103"/>
      <c r="F162" s="103"/>
      <c r="G162" s="104"/>
      <c r="H162" s="105">
        <f>SUM(H163:H165)</f>
        <v>0</v>
      </c>
    </row>
    <row r="163" spans="1:8" ht="12.75" customHeight="1" x14ac:dyDescent="0.25">
      <c r="A163" s="170" t="s">
        <v>169</v>
      </c>
      <c r="B163" s="163" t="s">
        <v>161</v>
      </c>
      <c r="C163" s="89" t="s">
        <v>12</v>
      </c>
      <c r="D163" s="90" t="s">
        <v>42</v>
      </c>
      <c r="E163" s="91" t="s">
        <v>57</v>
      </c>
      <c r="F163" s="91">
        <v>6</v>
      </c>
      <c r="G163" s="92">
        <f>VLOOKUP(C163,Část_02!$A$35:$H$64,7,FALSE)</f>
        <v>0</v>
      </c>
      <c r="H163" s="93">
        <f t="shared" ref="H163:H165" si="19">F163*G163</f>
        <v>0</v>
      </c>
    </row>
    <row r="164" spans="1:8" ht="12.75" customHeight="1" x14ac:dyDescent="0.25">
      <c r="A164" s="170" t="s">
        <v>169</v>
      </c>
      <c r="B164" s="163" t="s">
        <v>161</v>
      </c>
      <c r="C164" s="89" t="s">
        <v>28</v>
      </c>
      <c r="D164" s="94" t="s">
        <v>29</v>
      </c>
      <c r="E164" s="91" t="s">
        <v>57</v>
      </c>
      <c r="F164" s="91">
        <v>1</v>
      </c>
      <c r="G164" s="92">
        <f>VLOOKUP(C164,Část_02!$A$35:$H$64,7,FALSE)</f>
        <v>0</v>
      </c>
      <c r="H164" s="93">
        <f t="shared" si="19"/>
        <v>0</v>
      </c>
    </row>
    <row r="165" spans="1:8" ht="12.75" customHeight="1" x14ac:dyDescent="0.25">
      <c r="A165" s="170" t="s">
        <v>169</v>
      </c>
      <c r="B165" s="163" t="s">
        <v>161</v>
      </c>
      <c r="C165" s="89" t="s">
        <v>30</v>
      </c>
      <c r="D165" s="90" t="s">
        <v>53</v>
      </c>
      <c r="E165" s="91" t="s">
        <v>57</v>
      </c>
      <c r="F165" s="91">
        <v>1</v>
      </c>
      <c r="G165" s="92">
        <f>VLOOKUP(C165,Část_02!$A$35:$H$64,7,FALSE)</f>
        <v>0</v>
      </c>
      <c r="H165" s="93">
        <f t="shared" si="19"/>
        <v>0</v>
      </c>
    </row>
    <row r="166" spans="1:8" s="23" customFormat="1" ht="20.100000000000001" customHeight="1" x14ac:dyDescent="0.25">
      <c r="A166" s="168"/>
      <c r="B166" s="169" t="s">
        <v>160</v>
      </c>
      <c r="C166" s="106" t="s">
        <v>129</v>
      </c>
      <c r="D166" s="102"/>
      <c r="E166" s="103"/>
      <c r="F166" s="103"/>
      <c r="G166" s="104"/>
      <c r="H166" s="105">
        <f>SUM(H167:H173)</f>
        <v>0</v>
      </c>
    </row>
    <row r="167" spans="1:8" ht="12.75" customHeight="1" x14ac:dyDescent="0.25">
      <c r="A167" s="170" t="s">
        <v>169</v>
      </c>
      <c r="B167" s="163" t="s">
        <v>160</v>
      </c>
      <c r="C167" s="89" t="s">
        <v>7</v>
      </c>
      <c r="D167" s="90" t="s">
        <v>37</v>
      </c>
      <c r="E167" s="91" t="s">
        <v>57</v>
      </c>
      <c r="F167" s="91">
        <v>3</v>
      </c>
      <c r="G167" s="92">
        <f>VLOOKUP(C167,Část_02!$A$35:$H$64,7,FALSE)</f>
        <v>0</v>
      </c>
      <c r="H167" s="93">
        <f t="shared" ref="H167:H173" si="20">F167*G167</f>
        <v>0</v>
      </c>
    </row>
    <row r="168" spans="1:8" ht="12.75" customHeight="1" x14ac:dyDescent="0.25">
      <c r="A168" s="170" t="s">
        <v>169</v>
      </c>
      <c r="B168" s="163" t="s">
        <v>160</v>
      </c>
      <c r="C168" s="89" t="s">
        <v>8</v>
      </c>
      <c r="D168" s="90" t="s">
        <v>38</v>
      </c>
      <c r="E168" s="91" t="s">
        <v>57</v>
      </c>
      <c r="F168" s="91">
        <v>2</v>
      </c>
      <c r="G168" s="92">
        <f>VLOOKUP(C168,Část_02!$A$35:$H$64,7,FALSE)</f>
        <v>0</v>
      </c>
      <c r="H168" s="93">
        <f t="shared" si="20"/>
        <v>0</v>
      </c>
    </row>
    <row r="169" spans="1:8" ht="12.75" customHeight="1" x14ac:dyDescent="0.25">
      <c r="A169" s="170" t="s">
        <v>169</v>
      </c>
      <c r="B169" s="163" t="s">
        <v>160</v>
      </c>
      <c r="C169" s="89" t="s">
        <v>9</v>
      </c>
      <c r="D169" s="90" t="s">
        <v>39</v>
      </c>
      <c r="E169" s="91" t="s">
        <v>57</v>
      </c>
      <c r="F169" s="91">
        <v>4</v>
      </c>
      <c r="G169" s="92">
        <f>VLOOKUP(C169,Část_02!$A$35:$H$64,7,FALSE)</f>
        <v>0</v>
      </c>
      <c r="H169" s="93">
        <f t="shared" si="20"/>
        <v>0</v>
      </c>
    </row>
    <row r="170" spans="1:8" ht="12.75" customHeight="1" x14ac:dyDescent="0.25">
      <c r="A170" s="170" t="s">
        <v>169</v>
      </c>
      <c r="B170" s="163" t="s">
        <v>160</v>
      </c>
      <c r="C170" s="89" t="s">
        <v>11</v>
      </c>
      <c r="D170" s="90" t="s">
        <v>41</v>
      </c>
      <c r="E170" s="91" t="s">
        <v>57</v>
      </c>
      <c r="F170" s="91">
        <v>3</v>
      </c>
      <c r="G170" s="92">
        <f>VLOOKUP(C170,Část_02!$A$35:$H$64,7,FALSE)</f>
        <v>0</v>
      </c>
      <c r="H170" s="93">
        <f t="shared" si="20"/>
        <v>0</v>
      </c>
    </row>
    <row r="171" spans="1:8" ht="12.75" customHeight="1" x14ac:dyDescent="0.25">
      <c r="A171" s="170" t="s">
        <v>169</v>
      </c>
      <c r="B171" s="163" t="s">
        <v>160</v>
      </c>
      <c r="C171" s="89" t="s">
        <v>13</v>
      </c>
      <c r="D171" s="90" t="s">
        <v>43</v>
      </c>
      <c r="E171" s="91" t="s">
        <v>57</v>
      </c>
      <c r="F171" s="91">
        <v>1</v>
      </c>
      <c r="G171" s="92">
        <f>VLOOKUP(C171,Část_02!$A$35:$H$64,7,FALSE)</f>
        <v>0</v>
      </c>
      <c r="H171" s="93">
        <f t="shared" si="20"/>
        <v>0</v>
      </c>
    </row>
    <row r="172" spans="1:8" ht="12.75" customHeight="1" x14ac:dyDescent="0.25">
      <c r="A172" s="170" t="s">
        <v>169</v>
      </c>
      <c r="B172" s="163" t="s">
        <v>160</v>
      </c>
      <c r="C172" s="89" t="s">
        <v>19</v>
      </c>
      <c r="D172" s="90" t="s">
        <v>46</v>
      </c>
      <c r="E172" s="91" t="s">
        <v>57</v>
      </c>
      <c r="F172" s="91">
        <v>3</v>
      </c>
      <c r="G172" s="92">
        <f>VLOOKUP(C172,Část_02!$A$35:$H$64,7,FALSE)</f>
        <v>0</v>
      </c>
      <c r="H172" s="93">
        <f t="shared" si="20"/>
        <v>0</v>
      </c>
    </row>
    <row r="173" spans="1:8" ht="12.75" customHeight="1" x14ac:dyDescent="0.25">
      <c r="A173" s="170" t="s">
        <v>169</v>
      </c>
      <c r="B173" s="163" t="s">
        <v>160</v>
      </c>
      <c r="C173" s="89" t="s">
        <v>30</v>
      </c>
      <c r="D173" s="90" t="s">
        <v>53</v>
      </c>
      <c r="E173" s="91" t="s">
        <v>57</v>
      </c>
      <c r="F173" s="91">
        <v>1</v>
      </c>
      <c r="G173" s="92">
        <f>VLOOKUP(C173,Část_02!$A$35:$H$64,7,FALSE)</f>
        <v>0</v>
      </c>
      <c r="H173" s="93">
        <f t="shared" si="20"/>
        <v>0</v>
      </c>
    </row>
    <row r="174" spans="1:8" s="23" customFormat="1" ht="20.100000000000001" customHeight="1" x14ac:dyDescent="0.25">
      <c r="A174" s="168"/>
      <c r="B174" s="169" t="s">
        <v>160</v>
      </c>
      <c r="C174" s="106" t="s">
        <v>130</v>
      </c>
      <c r="D174" s="102"/>
      <c r="E174" s="103"/>
      <c r="F174" s="103"/>
      <c r="G174" s="104"/>
      <c r="H174" s="105">
        <f>SUM(H175)</f>
        <v>0</v>
      </c>
    </row>
    <row r="175" spans="1:8" ht="12.75" customHeight="1" x14ac:dyDescent="0.25">
      <c r="A175" s="170" t="s">
        <v>169</v>
      </c>
      <c r="B175" s="163" t="s">
        <v>160</v>
      </c>
      <c r="C175" s="89" t="s">
        <v>34</v>
      </c>
      <c r="D175" s="94" t="s">
        <v>35</v>
      </c>
      <c r="E175" s="91" t="s">
        <v>57</v>
      </c>
      <c r="F175" s="91">
        <v>1</v>
      </c>
      <c r="G175" s="92">
        <f>VLOOKUP(C175,Část_02!$A$35:$H$64,7,FALSE)</f>
        <v>0</v>
      </c>
      <c r="H175" s="93">
        <f t="shared" ref="H175" si="21">F175*G175</f>
        <v>0</v>
      </c>
    </row>
    <row r="176" spans="1:8" s="23" customFormat="1" ht="20.100000000000001" customHeight="1" x14ac:dyDescent="0.25">
      <c r="A176" s="168"/>
      <c r="B176" s="169" t="s">
        <v>160</v>
      </c>
      <c r="C176" s="106" t="s">
        <v>131</v>
      </c>
      <c r="D176" s="102"/>
      <c r="E176" s="103"/>
      <c r="F176" s="103"/>
      <c r="G176" s="104"/>
      <c r="H176" s="105">
        <f>SUM(H177:H183)</f>
        <v>0</v>
      </c>
    </row>
    <row r="177" spans="1:8" ht="12.75" customHeight="1" x14ac:dyDescent="0.25">
      <c r="A177" s="170" t="s">
        <v>169</v>
      </c>
      <c r="B177" s="163" t="s">
        <v>160</v>
      </c>
      <c r="C177" s="89" t="s">
        <v>7</v>
      </c>
      <c r="D177" s="90" t="s">
        <v>37</v>
      </c>
      <c r="E177" s="91" t="s">
        <v>57</v>
      </c>
      <c r="F177" s="91">
        <v>2</v>
      </c>
      <c r="G177" s="92">
        <f>VLOOKUP(C177,Část_02!$A$35:$H$64,7,FALSE)</f>
        <v>0</v>
      </c>
      <c r="H177" s="93">
        <f t="shared" ref="H177:H183" si="22">F177*G177</f>
        <v>0</v>
      </c>
    </row>
    <row r="178" spans="1:8" ht="12.75" customHeight="1" x14ac:dyDescent="0.25">
      <c r="A178" s="170" t="s">
        <v>169</v>
      </c>
      <c r="B178" s="163" t="s">
        <v>160</v>
      </c>
      <c r="C178" s="89" t="s">
        <v>8</v>
      </c>
      <c r="D178" s="90" t="s">
        <v>38</v>
      </c>
      <c r="E178" s="91" t="s">
        <v>57</v>
      </c>
      <c r="F178" s="91">
        <v>2</v>
      </c>
      <c r="G178" s="92">
        <f>VLOOKUP(C178,Část_02!$A$35:$H$64,7,FALSE)</f>
        <v>0</v>
      </c>
      <c r="H178" s="93">
        <f t="shared" si="22"/>
        <v>0</v>
      </c>
    </row>
    <row r="179" spans="1:8" ht="12.75" customHeight="1" x14ac:dyDescent="0.25">
      <c r="A179" s="170" t="s">
        <v>169</v>
      </c>
      <c r="B179" s="163" t="s">
        <v>160</v>
      </c>
      <c r="C179" s="89" t="s">
        <v>9</v>
      </c>
      <c r="D179" s="90" t="s">
        <v>39</v>
      </c>
      <c r="E179" s="91" t="s">
        <v>57</v>
      </c>
      <c r="F179" s="91">
        <v>4</v>
      </c>
      <c r="G179" s="92">
        <f>VLOOKUP(C179,Část_02!$A$35:$H$64,7,FALSE)</f>
        <v>0</v>
      </c>
      <c r="H179" s="93">
        <f t="shared" si="22"/>
        <v>0</v>
      </c>
    </row>
    <row r="180" spans="1:8" ht="12.75" customHeight="1" x14ac:dyDescent="0.25">
      <c r="A180" s="170" t="s">
        <v>169</v>
      </c>
      <c r="B180" s="163" t="s">
        <v>160</v>
      </c>
      <c r="C180" s="89" t="s">
        <v>11</v>
      </c>
      <c r="D180" s="90" t="s">
        <v>41</v>
      </c>
      <c r="E180" s="91" t="s">
        <v>57</v>
      </c>
      <c r="F180" s="91">
        <v>3</v>
      </c>
      <c r="G180" s="92">
        <f>VLOOKUP(C180,Část_02!$A$35:$H$64,7,FALSE)</f>
        <v>0</v>
      </c>
      <c r="H180" s="93">
        <f t="shared" si="22"/>
        <v>0</v>
      </c>
    </row>
    <row r="181" spans="1:8" ht="12.75" customHeight="1" x14ac:dyDescent="0.25">
      <c r="A181" s="170" t="s">
        <v>169</v>
      </c>
      <c r="B181" s="163" t="s">
        <v>160</v>
      </c>
      <c r="C181" s="89" t="s">
        <v>13</v>
      </c>
      <c r="D181" s="90" t="s">
        <v>43</v>
      </c>
      <c r="E181" s="91" t="s">
        <v>57</v>
      </c>
      <c r="F181" s="91">
        <v>1</v>
      </c>
      <c r="G181" s="92">
        <f>VLOOKUP(C181,Část_02!$A$35:$H$64,7,FALSE)</f>
        <v>0</v>
      </c>
      <c r="H181" s="93">
        <f t="shared" si="22"/>
        <v>0</v>
      </c>
    </row>
    <row r="182" spans="1:8" ht="12.75" customHeight="1" x14ac:dyDescent="0.25">
      <c r="A182" s="170" t="s">
        <v>169</v>
      </c>
      <c r="B182" s="163" t="s">
        <v>160</v>
      </c>
      <c r="C182" s="89" t="s">
        <v>19</v>
      </c>
      <c r="D182" s="90" t="s">
        <v>46</v>
      </c>
      <c r="E182" s="91" t="s">
        <v>57</v>
      </c>
      <c r="F182" s="91">
        <v>3</v>
      </c>
      <c r="G182" s="92">
        <f>VLOOKUP(C182,Část_02!$A$35:$H$64,7,FALSE)</f>
        <v>0</v>
      </c>
      <c r="H182" s="93">
        <f t="shared" si="22"/>
        <v>0</v>
      </c>
    </row>
    <row r="183" spans="1:8" ht="12.75" customHeight="1" x14ac:dyDescent="0.25">
      <c r="A183" s="170" t="s">
        <v>169</v>
      </c>
      <c r="B183" s="163" t="s">
        <v>160</v>
      </c>
      <c r="C183" s="89" t="s">
        <v>30</v>
      </c>
      <c r="D183" s="90" t="s">
        <v>53</v>
      </c>
      <c r="E183" s="91" t="s">
        <v>57</v>
      </c>
      <c r="F183" s="91">
        <v>1</v>
      </c>
      <c r="G183" s="92">
        <f>VLOOKUP(C183,Část_02!$A$35:$H$64,7,FALSE)</f>
        <v>0</v>
      </c>
      <c r="H183" s="93">
        <f t="shared" si="22"/>
        <v>0</v>
      </c>
    </row>
    <row r="184" spans="1:8" s="23" customFormat="1" ht="20.100000000000001" customHeight="1" x14ac:dyDescent="0.25">
      <c r="A184" s="168"/>
      <c r="B184" s="169" t="s">
        <v>160</v>
      </c>
      <c r="C184" s="106" t="s">
        <v>132</v>
      </c>
      <c r="D184" s="102"/>
      <c r="E184" s="103"/>
      <c r="F184" s="103"/>
      <c r="G184" s="104"/>
      <c r="H184" s="105">
        <f>SUM(H185:H189)</f>
        <v>0</v>
      </c>
    </row>
    <row r="185" spans="1:8" ht="12.75" customHeight="1" x14ac:dyDescent="0.25">
      <c r="A185" s="170" t="s">
        <v>169</v>
      </c>
      <c r="B185" s="163" t="s">
        <v>160</v>
      </c>
      <c r="C185" s="89" t="s">
        <v>9</v>
      </c>
      <c r="D185" s="90" t="s">
        <v>39</v>
      </c>
      <c r="E185" s="91" t="s">
        <v>57</v>
      </c>
      <c r="F185" s="91">
        <v>2</v>
      </c>
      <c r="G185" s="92">
        <f>VLOOKUP(C185,Část_02!$A$35:$H$64,7,FALSE)</f>
        <v>0</v>
      </c>
      <c r="H185" s="93">
        <f t="shared" ref="H185:H189" si="23">F185*G185</f>
        <v>0</v>
      </c>
    </row>
    <row r="186" spans="1:8" ht="12.75" customHeight="1" x14ac:dyDescent="0.25">
      <c r="A186" s="170" t="s">
        <v>169</v>
      </c>
      <c r="B186" s="163" t="s">
        <v>160</v>
      </c>
      <c r="C186" s="89" t="s">
        <v>12</v>
      </c>
      <c r="D186" s="90" t="s">
        <v>42</v>
      </c>
      <c r="E186" s="91" t="s">
        <v>57</v>
      </c>
      <c r="F186" s="91">
        <v>2</v>
      </c>
      <c r="G186" s="92">
        <f>VLOOKUP(C186,Část_02!$A$35:$H$64,7,FALSE)</f>
        <v>0</v>
      </c>
      <c r="H186" s="93">
        <f t="shared" si="23"/>
        <v>0</v>
      </c>
    </row>
    <row r="187" spans="1:8" ht="12.75" customHeight="1" x14ac:dyDescent="0.25">
      <c r="A187" s="170" t="s">
        <v>169</v>
      </c>
      <c r="B187" s="163" t="s">
        <v>160</v>
      </c>
      <c r="C187" s="89" t="s">
        <v>28</v>
      </c>
      <c r="D187" s="94" t="s">
        <v>29</v>
      </c>
      <c r="E187" s="91" t="s">
        <v>57</v>
      </c>
      <c r="F187" s="91">
        <v>1</v>
      </c>
      <c r="G187" s="92">
        <f>VLOOKUP(C187,Část_02!$A$35:$H$64,7,FALSE)</f>
        <v>0</v>
      </c>
      <c r="H187" s="93">
        <f t="shared" si="23"/>
        <v>0</v>
      </c>
    </row>
    <row r="188" spans="1:8" ht="12.75" customHeight="1" x14ac:dyDescent="0.25">
      <c r="A188" s="170" t="s">
        <v>169</v>
      </c>
      <c r="B188" s="163" t="s">
        <v>160</v>
      </c>
      <c r="C188" s="89" t="s">
        <v>20</v>
      </c>
      <c r="D188" s="90" t="s">
        <v>47</v>
      </c>
      <c r="E188" s="91" t="s">
        <v>57</v>
      </c>
      <c r="F188" s="91">
        <v>18</v>
      </c>
      <c r="G188" s="92">
        <f>VLOOKUP(C188,Část_02!$A$35:$H$64,7,FALSE)</f>
        <v>0</v>
      </c>
      <c r="H188" s="93">
        <f t="shared" si="23"/>
        <v>0</v>
      </c>
    </row>
    <row r="189" spans="1:8" ht="12.75" customHeight="1" x14ac:dyDescent="0.25">
      <c r="A189" s="170" t="s">
        <v>169</v>
      </c>
      <c r="B189" s="163" t="s">
        <v>160</v>
      </c>
      <c r="C189" s="89" t="s">
        <v>30</v>
      </c>
      <c r="D189" s="90" t="s">
        <v>53</v>
      </c>
      <c r="E189" s="91" t="s">
        <v>57</v>
      </c>
      <c r="F189" s="91">
        <v>1</v>
      </c>
      <c r="G189" s="92">
        <f>VLOOKUP(C189,Část_02!$A$35:$H$64,7,FALSE)</f>
        <v>0</v>
      </c>
      <c r="H189" s="93">
        <f t="shared" si="23"/>
        <v>0</v>
      </c>
    </row>
    <row r="190" spans="1:8" s="23" customFormat="1" ht="20.100000000000001" customHeight="1" x14ac:dyDescent="0.25">
      <c r="A190" s="168"/>
      <c r="B190" s="169" t="s">
        <v>160</v>
      </c>
      <c r="C190" s="106" t="s">
        <v>133</v>
      </c>
      <c r="D190" s="102"/>
      <c r="E190" s="103"/>
      <c r="F190" s="103"/>
      <c r="G190" s="104"/>
      <c r="H190" s="105">
        <f>SUM(H191:H193)</f>
        <v>0</v>
      </c>
    </row>
    <row r="191" spans="1:8" ht="12.75" customHeight="1" x14ac:dyDescent="0.25">
      <c r="A191" s="170" t="s">
        <v>169</v>
      </c>
      <c r="B191" s="163" t="s">
        <v>160</v>
      </c>
      <c r="C191" s="89" t="s">
        <v>12</v>
      </c>
      <c r="D191" s="90" t="s">
        <v>42</v>
      </c>
      <c r="E191" s="91" t="s">
        <v>57</v>
      </c>
      <c r="F191" s="91">
        <v>2</v>
      </c>
      <c r="G191" s="92">
        <f>VLOOKUP(C191,Část_02!$A$35:$H$64,7,FALSE)</f>
        <v>0</v>
      </c>
      <c r="H191" s="93">
        <f t="shared" ref="H191:H193" si="24">F191*G191</f>
        <v>0</v>
      </c>
    </row>
    <row r="192" spans="1:8" ht="12.75" customHeight="1" x14ac:dyDescent="0.25">
      <c r="A192" s="170" t="s">
        <v>169</v>
      </c>
      <c r="B192" s="163" t="s">
        <v>160</v>
      </c>
      <c r="C192" s="89" t="s">
        <v>28</v>
      </c>
      <c r="D192" s="94" t="s">
        <v>29</v>
      </c>
      <c r="E192" s="91" t="s">
        <v>57</v>
      </c>
      <c r="F192" s="91">
        <v>1</v>
      </c>
      <c r="G192" s="92">
        <f>VLOOKUP(C192,Část_02!$A$35:$H$64,7,FALSE)</f>
        <v>0</v>
      </c>
      <c r="H192" s="93">
        <f t="shared" si="24"/>
        <v>0</v>
      </c>
    </row>
    <row r="193" spans="1:8" ht="12.75" customHeight="1" x14ac:dyDescent="0.25">
      <c r="A193" s="170" t="s">
        <v>169</v>
      </c>
      <c r="B193" s="163" t="s">
        <v>160</v>
      </c>
      <c r="C193" s="89" t="s">
        <v>30</v>
      </c>
      <c r="D193" s="90" t="s">
        <v>53</v>
      </c>
      <c r="E193" s="91" t="s">
        <v>57</v>
      </c>
      <c r="F193" s="91">
        <v>1</v>
      </c>
      <c r="G193" s="92">
        <f>VLOOKUP(C193,Část_02!$A$35:$H$64,7,FALSE)</f>
        <v>0</v>
      </c>
      <c r="H193" s="93">
        <f t="shared" si="24"/>
        <v>0</v>
      </c>
    </row>
    <row r="194" spans="1:8" s="23" customFormat="1" ht="20.100000000000001" customHeight="1" x14ac:dyDescent="0.25">
      <c r="A194" s="168"/>
      <c r="B194" s="169" t="s">
        <v>160</v>
      </c>
      <c r="C194" s="106" t="s">
        <v>134</v>
      </c>
      <c r="D194" s="102"/>
      <c r="E194" s="103"/>
      <c r="F194" s="103"/>
      <c r="G194" s="104"/>
      <c r="H194" s="105">
        <f>SUM(H195:H197)</f>
        <v>0</v>
      </c>
    </row>
    <row r="195" spans="1:8" ht="12.75" customHeight="1" x14ac:dyDescent="0.25">
      <c r="A195" s="170" t="s">
        <v>169</v>
      </c>
      <c r="B195" s="163" t="s">
        <v>160</v>
      </c>
      <c r="C195" s="89" t="s">
        <v>12</v>
      </c>
      <c r="D195" s="90" t="s">
        <v>42</v>
      </c>
      <c r="E195" s="91" t="s">
        <v>57</v>
      </c>
      <c r="F195" s="91">
        <v>2</v>
      </c>
      <c r="G195" s="92">
        <f>VLOOKUP(C195,Část_02!$A$35:$H$64,7,FALSE)</f>
        <v>0</v>
      </c>
      <c r="H195" s="93">
        <f t="shared" ref="H195:H197" si="25">F195*G195</f>
        <v>0</v>
      </c>
    </row>
    <row r="196" spans="1:8" ht="12.75" customHeight="1" x14ac:dyDescent="0.25">
      <c r="A196" s="170" t="s">
        <v>169</v>
      </c>
      <c r="B196" s="163" t="s">
        <v>160</v>
      </c>
      <c r="C196" s="89" t="s">
        <v>28</v>
      </c>
      <c r="D196" s="94" t="s">
        <v>29</v>
      </c>
      <c r="E196" s="91" t="s">
        <v>57</v>
      </c>
      <c r="F196" s="91">
        <v>1</v>
      </c>
      <c r="G196" s="92">
        <f>VLOOKUP(C196,Část_02!$A$35:$H$64,7,FALSE)</f>
        <v>0</v>
      </c>
      <c r="H196" s="93">
        <f t="shared" si="25"/>
        <v>0</v>
      </c>
    </row>
    <row r="197" spans="1:8" ht="12.75" customHeight="1" x14ac:dyDescent="0.25">
      <c r="A197" s="170" t="s">
        <v>169</v>
      </c>
      <c r="B197" s="163" t="s">
        <v>160</v>
      </c>
      <c r="C197" s="89" t="s">
        <v>30</v>
      </c>
      <c r="D197" s="90" t="s">
        <v>53</v>
      </c>
      <c r="E197" s="91" t="s">
        <v>57</v>
      </c>
      <c r="F197" s="91">
        <v>1</v>
      </c>
      <c r="G197" s="92">
        <f>VLOOKUP(C197,Část_02!$A$35:$H$64,7,FALSE)</f>
        <v>0</v>
      </c>
      <c r="H197" s="93">
        <f t="shared" si="25"/>
        <v>0</v>
      </c>
    </row>
    <row r="198" spans="1:8" s="23" customFormat="1" ht="20.100000000000001" customHeight="1" x14ac:dyDescent="0.25">
      <c r="A198" s="168"/>
      <c r="B198" s="169" t="s">
        <v>160</v>
      </c>
      <c r="C198" s="106" t="s">
        <v>135</v>
      </c>
      <c r="D198" s="102"/>
      <c r="E198" s="103"/>
      <c r="F198" s="103"/>
      <c r="G198" s="104"/>
      <c r="H198" s="105">
        <f>SUM(H199:H201)</f>
        <v>0</v>
      </c>
    </row>
    <row r="199" spans="1:8" ht="12.75" customHeight="1" x14ac:dyDescent="0.25">
      <c r="A199" s="170" t="s">
        <v>169</v>
      </c>
      <c r="B199" s="163" t="s">
        <v>160</v>
      </c>
      <c r="C199" s="89" t="s">
        <v>13</v>
      </c>
      <c r="D199" s="90" t="s">
        <v>43</v>
      </c>
      <c r="E199" s="91" t="s">
        <v>57</v>
      </c>
      <c r="F199" s="91">
        <v>2</v>
      </c>
      <c r="G199" s="92">
        <f>VLOOKUP(C199,Část_02!$A$35:$H$64,7,FALSE)</f>
        <v>0</v>
      </c>
      <c r="H199" s="93">
        <f t="shared" ref="H199:H201" si="26">F199*G199</f>
        <v>0</v>
      </c>
    </row>
    <row r="200" spans="1:8" ht="12.75" customHeight="1" x14ac:dyDescent="0.25">
      <c r="A200" s="170" t="s">
        <v>169</v>
      </c>
      <c r="B200" s="163" t="s">
        <v>160</v>
      </c>
      <c r="C200" s="89" t="s">
        <v>28</v>
      </c>
      <c r="D200" s="94" t="s">
        <v>29</v>
      </c>
      <c r="E200" s="91" t="s">
        <v>57</v>
      </c>
      <c r="F200" s="91">
        <v>1</v>
      </c>
      <c r="G200" s="92">
        <f>VLOOKUP(C200,Část_02!$A$35:$H$64,7,FALSE)</f>
        <v>0</v>
      </c>
      <c r="H200" s="93">
        <f t="shared" si="26"/>
        <v>0</v>
      </c>
    </row>
    <row r="201" spans="1:8" ht="12.75" customHeight="1" x14ac:dyDescent="0.25">
      <c r="A201" s="170" t="s">
        <v>169</v>
      </c>
      <c r="B201" s="163" t="s">
        <v>160</v>
      </c>
      <c r="C201" s="89" t="s">
        <v>30</v>
      </c>
      <c r="D201" s="90" t="s">
        <v>53</v>
      </c>
      <c r="E201" s="91" t="s">
        <v>57</v>
      </c>
      <c r="F201" s="91">
        <v>1</v>
      </c>
      <c r="G201" s="92">
        <f>VLOOKUP(C201,Část_02!$A$35:$H$64,7,FALSE)</f>
        <v>0</v>
      </c>
      <c r="H201" s="93">
        <f t="shared" si="26"/>
        <v>0</v>
      </c>
    </row>
    <row r="202" spans="1:8" s="23" customFormat="1" ht="20.100000000000001" customHeight="1" x14ac:dyDescent="0.25">
      <c r="A202" s="168"/>
      <c r="B202" s="169" t="s">
        <v>161</v>
      </c>
      <c r="C202" s="106" t="s">
        <v>153</v>
      </c>
      <c r="D202" s="102"/>
      <c r="E202" s="103"/>
      <c r="F202" s="103"/>
      <c r="G202" s="104"/>
      <c r="H202" s="105">
        <f>SUM(H203:H205)</f>
        <v>0</v>
      </c>
    </row>
    <row r="203" spans="1:8" ht="12.75" customHeight="1" x14ac:dyDescent="0.25">
      <c r="A203" s="170" t="s">
        <v>169</v>
      </c>
      <c r="B203" s="163" t="s">
        <v>161</v>
      </c>
      <c r="C203" s="89" t="s">
        <v>12</v>
      </c>
      <c r="D203" s="90" t="s">
        <v>42</v>
      </c>
      <c r="E203" s="91" t="s">
        <v>57</v>
      </c>
      <c r="F203" s="91">
        <v>2</v>
      </c>
      <c r="G203" s="92">
        <f>VLOOKUP(C203,Část_02!$A$35:$H$64,7,FALSE)</f>
        <v>0</v>
      </c>
      <c r="H203" s="93">
        <f t="shared" ref="H203:H205" si="27">F203*G203</f>
        <v>0</v>
      </c>
    </row>
    <row r="204" spans="1:8" ht="12.75" customHeight="1" x14ac:dyDescent="0.25">
      <c r="A204" s="170" t="s">
        <v>169</v>
      </c>
      <c r="B204" s="163" t="s">
        <v>161</v>
      </c>
      <c r="C204" s="89" t="s">
        <v>28</v>
      </c>
      <c r="D204" s="94" t="s">
        <v>29</v>
      </c>
      <c r="E204" s="91" t="s">
        <v>57</v>
      </c>
      <c r="F204" s="91">
        <v>1</v>
      </c>
      <c r="G204" s="92">
        <f>VLOOKUP(C204,Část_02!$A$35:$H$64,7,FALSE)</f>
        <v>0</v>
      </c>
      <c r="H204" s="93">
        <f t="shared" si="27"/>
        <v>0</v>
      </c>
    </row>
    <row r="205" spans="1:8" ht="12.75" customHeight="1" x14ac:dyDescent="0.25">
      <c r="A205" s="170" t="s">
        <v>169</v>
      </c>
      <c r="B205" s="163" t="s">
        <v>161</v>
      </c>
      <c r="C205" s="89" t="s">
        <v>30</v>
      </c>
      <c r="D205" s="90" t="s">
        <v>53</v>
      </c>
      <c r="E205" s="91" t="s">
        <v>57</v>
      </c>
      <c r="F205" s="91">
        <v>1</v>
      </c>
      <c r="G205" s="92">
        <f>VLOOKUP(C205,Část_02!$A$35:$H$64,7,FALSE)</f>
        <v>0</v>
      </c>
      <c r="H205" s="93">
        <f t="shared" si="27"/>
        <v>0</v>
      </c>
    </row>
    <row r="206" spans="1:8" s="23" customFormat="1" ht="20.100000000000001" customHeight="1" x14ac:dyDescent="0.25">
      <c r="A206" s="168"/>
      <c r="B206" s="169" t="s">
        <v>161</v>
      </c>
      <c r="C206" s="106" t="s">
        <v>154</v>
      </c>
      <c r="D206" s="102"/>
      <c r="E206" s="103"/>
      <c r="F206" s="103"/>
      <c r="G206" s="104"/>
      <c r="H206" s="105">
        <f>SUM(H207:H211)</f>
        <v>0</v>
      </c>
    </row>
    <row r="207" spans="1:8" ht="12.75" customHeight="1" x14ac:dyDescent="0.25">
      <c r="A207" s="170" t="s">
        <v>169</v>
      </c>
      <c r="B207" s="163" t="s">
        <v>161</v>
      </c>
      <c r="C207" s="89" t="s">
        <v>12</v>
      </c>
      <c r="D207" s="90" t="s">
        <v>42</v>
      </c>
      <c r="E207" s="91" t="s">
        <v>57</v>
      </c>
      <c r="F207" s="91">
        <v>2</v>
      </c>
      <c r="G207" s="92">
        <f>VLOOKUP(C207,Část_02!$A$35:$H$64,7,FALSE)</f>
        <v>0</v>
      </c>
      <c r="H207" s="93">
        <f t="shared" ref="H207:H211" si="28">F207*G207</f>
        <v>0</v>
      </c>
    </row>
    <row r="208" spans="1:8" ht="12.75" customHeight="1" x14ac:dyDescent="0.25">
      <c r="A208" s="170" t="s">
        <v>169</v>
      </c>
      <c r="B208" s="163" t="s">
        <v>161</v>
      </c>
      <c r="C208" s="89" t="s">
        <v>28</v>
      </c>
      <c r="D208" s="94" t="s">
        <v>29</v>
      </c>
      <c r="E208" s="91" t="s">
        <v>57</v>
      </c>
      <c r="F208" s="91">
        <v>1</v>
      </c>
      <c r="G208" s="92">
        <f>VLOOKUP(C208,Část_02!$A$35:$H$64,7,FALSE)</f>
        <v>0</v>
      </c>
      <c r="H208" s="93">
        <f t="shared" si="28"/>
        <v>0</v>
      </c>
    </row>
    <row r="209" spans="1:8" ht="12.75" customHeight="1" x14ac:dyDescent="0.25">
      <c r="A209" s="170" t="s">
        <v>169</v>
      </c>
      <c r="B209" s="163" t="s">
        <v>161</v>
      </c>
      <c r="C209" s="89" t="s">
        <v>15</v>
      </c>
      <c r="D209" s="90" t="s">
        <v>44</v>
      </c>
      <c r="E209" s="91" t="s">
        <v>57</v>
      </c>
      <c r="F209" s="91">
        <v>15</v>
      </c>
      <c r="G209" s="92">
        <f>VLOOKUP(C209,Část_02!$A$35:$H$64,7,FALSE)</f>
        <v>0</v>
      </c>
      <c r="H209" s="93">
        <f t="shared" si="28"/>
        <v>0</v>
      </c>
    </row>
    <row r="210" spans="1:8" ht="12.75" customHeight="1" x14ac:dyDescent="0.25">
      <c r="A210" s="170" t="s">
        <v>169</v>
      </c>
      <c r="B210" s="163" t="s">
        <v>161</v>
      </c>
      <c r="C210" s="89" t="s">
        <v>16</v>
      </c>
      <c r="D210" s="90" t="s">
        <v>45</v>
      </c>
      <c r="E210" s="91" t="s">
        <v>57</v>
      </c>
      <c r="F210" s="91">
        <v>2</v>
      </c>
      <c r="G210" s="92">
        <f>VLOOKUP(C210,Část_02!$A$35:$H$64,7,FALSE)</f>
        <v>0</v>
      </c>
      <c r="H210" s="93">
        <f t="shared" si="28"/>
        <v>0</v>
      </c>
    </row>
    <row r="211" spans="1:8" ht="12.75" customHeight="1" x14ac:dyDescent="0.25">
      <c r="A211" s="170" t="s">
        <v>169</v>
      </c>
      <c r="B211" s="163" t="s">
        <v>161</v>
      </c>
      <c r="C211" s="89" t="s">
        <v>30</v>
      </c>
      <c r="D211" s="90" t="s">
        <v>53</v>
      </c>
      <c r="E211" s="91" t="s">
        <v>57</v>
      </c>
      <c r="F211" s="91">
        <v>1</v>
      </c>
      <c r="G211" s="92">
        <f>VLOOKUP(C211,Část_02!$A$35:$H$64,7,FALSE)</f>
        <v>0</v>
      </c>
      <c r="H211" s="93">
        <f t="shared" si="28"/>
        <v>0</v>
      </c>
    </row>
    <row r="212" spans="1:8" s="23" customFormat="1" ht="20.100000000000001" customHeight="1" x14ac:dyDescent="0.25">
      <c r="A212" s="168"/>
      <c r="B212" s="169" t="s">
        <v>161</v>
      </c>
      <c r="C212" s="106" t="s">
        <v>155</v>
      </c>
      <c r="D212" s="102"/>
      <c r="E212" s="103"/>
      <c r="F212" s="103"/>
      <c r="G212" s="104"/>
      <c r="H212" s="105">
        <f>SUM(H213:H217)</f>
        <v>0</v>
      </c>
    </row>
    <row r="213" spans="1:8" ht="12.75" customHeight="1" x14ac:dyDescent="0.25">
      <c r="A213" s="170" t="s">
        <v>169</v>
      </c>
      <c r="B213" s="163" t="s">
        <v>161</v>
      </c>
      <c r="C213" s="89" t="s">
        <v>8</v>
      </c>
      <c r="D213" s="90" t="s">
        <v>38</v>
      </c>
      <c r="E213" s="91" t="s">
        <v>57</v>
      </c>
      <c r="F213" s="91">
        <v>3</v>
      </c>
      <c r="G213" s="92">
        <f>VLOOKUP(C213,Část_02!$A$35:$H$64,7,FALSE)</f>
        <v>0</v>
      </c>
      <c r="H213" s="93">
        <f t="shared" ref="H213:H217" si="29">F213*G213</f>
        <v>0</v>
      </c>
    </row>
    <row r="214" spans="1:8" ht="12.75" customHeight="1" x14ac:dyDescent="0.25">
      <c r="A214" s="170" t="s">
        <v>169</v>
      </c>
      <c r="B214" s="163" t="s">
        <v>161</v>
      </c>
      <c r="C214" s="89" t="s">
        <v>12</v>
      </c>
      <c r="D214" s="90" t="s">
        <v>42</v>
      </c>
      <c r="E214" s="91" t="s">
        <v>57</v>
      </c>
      <c r="F214" s="91">
        <v>3</v>
      </c>
      <c r="G214" s="92">
        <f>VLOOKUP(C214,Část_02!$A$35:$H$64,7,FALSE)</f>
        <v>0</v>
      </c>
      <c r="H214" s="93">
        <f t="shared" si="29"/>
        <v>0</v>
      </c>
    </row>
    <row r="215" spans="1:8" ht="12.75" customHeight="1" x14ac:dyDescent="0.25">
      <c r="A215" s="170" t="s">
        <v>169</v>
      </c>
      <c r="B215" s="163" t="s">
        <v>161</v>
      </c>
      <c r="C215" s="89" t="s">
        <v>28</v>
      </c>
      <c r="D215" s="94" t="s">
        <v>29</v>
      </c>
      <c r="E215" s="91" t="s">
        <v>57</v>
      </c>
      <c r="F215" s="91">
        <v>1</v>
      </c>
      <c r="G215" s="92">
        <f>VLOOKUP(C215,Část_02!$A$35:$H$64,7,FALSE)</f>
        <v>0</v>
      </c>
      <c r="H215" s="93">
        <f t="shared" si="29"/>
        <v>0</v>
      </c>
    </row>
    <row r="216" spans="1:8" ht="12.75" customHeight="1" x14ac:dyDescent="0.25">
      <c r="A216" s="170" t="s">
        <v>169</v>
      </c>
      <c r="B216" s="163" t="s">
        <v>161</v>
      </c>
      <c r="C216" s="89" t="s">
        <v>17</v>
      </c>
      <c r="D216" s="94" t="s">
        <v>18</v>
      </c>
      <c r="E216" s="91" t="s">
        <v>57</v>
      </c>
      <c r="F216" s="91">
        <v>24</v>
      </c>
      <c r="G216" s="92">
        <f>VLOOKUP(C216,Část_02!$A$35:$H$64,7,FALSE)</f>
        <v>0</v>
      </c>
      <c r="H216" s="93">
        <f t="shared" si="29"/>
        <v>0</v>
      </c>
    </row>
    <row r="217" spans="1:8" ht="12.75" customHeight="1" x14ac:dyDescent="0.25">
      <c r="A217" s="170" t="s">
        <v>169</v>
      </c>
      <c r="B217" s="163" t="s">
        <v>161</v>
      </c>
      <c r="C217" s="89" t="s">
        <v>30</v>
      </c>
      <c r="D217" s="90" t="s">
        <v>53</v>
      </c>
      <c r="E217" s="91" t="s">
        <v>57</v>
      </c>
      <c r="F217" s="91">
        <v>1</v>
      </c>
      <c r="G217" s="92">
        <f>VLOOKUP(C217,Část_02!$A$35:$H$64,7,FALSE)</f>
        <v>0</v>
      </c>
      <c r="H217" s="93">
        <f t="shared" si="29"/>
        <v>0</v>
      </c>
    </row>
    <row r="218" spans="1:8" s="23" customFormat="1" ht="20.100000000000001" customHeight="1" x14ac:dyDescent="0.25">
      <c r="A218" s="168"/>
      <c r="B218" s="169" t="s">
        <v>161</v>
      </c>
      <c r="C218" s="106" t="s">
        <v>156</v>
      </c>
      <c r="D218" s="102"/>
      <c r="E218" s="103"/>
      <c r="F218" s="103"/>
      <c r="G218" s="104"/>
      <c r="H218" s="105">
        <f>SUM(H219:H225)</f>
        <v>0</v>
      </c>
    </row>
    <row r="219" spans="1:8" ht="12.75" customHeight="1" x14ac:dyDescent="0.25">
      <c r="A219" s="170" t="s">
        <v>169</v>
      </c>
      <c r="B219" s="163" t="s">
        <v>161</v>
      </c>
      <c r="C219" s="89" t="s">
        <v>8</v>
      </c>
      <c r="D219" s="90" t="s">
        <v>38</v>
      </c>
      <c r="E219" s="91" t="s">
        <v>57</v>
      </c>
      <c r="F219" s="91">
        <v>4</v>
      </c>
      <c r="G219" s="92">
        <f>VLOOKUP(C219,Část_02!$A$35:$H$64,7,FALSE)</f>
        <v>0</v>
      </c>
      <c r="H219" s="93">
        <f t="shared" ref="H219:H225" si="30">F219*G219</f>
        <v>0</v>
      </c>
    </row>
    <row r="220" spans="1:8" ht="12.75" customHeight="1" x14ac:dyDescent="0.25">
      <c r="A220" s="170" t="s">
        <v>169</v>
      </c>
      <c r="B220" s="163" t="s">
        <v>161</v>
      </c>
      <c r="C220" s="89" t="s">
        <v>9</v>
      </c>
      <c r="D220" s="90" t="s">
        <v>39</v>
      </c>
      <c r="E220" s="91" t="s">
        <v>57</v>
      </c>
      <c r="F220" s="91">
        <v>2</v>
      </c>
      <c r="G220" s="92">
        <f>VLOOKUP(C220,Část_02!$A$35:$H$64,7,FALSE)</f>
        <v>0</v>
      </c>
      <c r="H220" s="93">
        <f t="shared" si="30"/>
        <v>0</v>
      </c>
    </row>
    <row r="221" spans="1:8" ht="12.75" customHeight="1" x14ac:dyDescent="0.25">
      <c r="A221" s="170" t="s">
        <v>169</v>
      </c>
      <c r="B221" s="163" t="s">
        <v>161</v>
      </c>
      <c r="C221" s="89" t="s">
        <v>12</v>
      </c>
      <c r="D221" s="90" t="s">
        <v>42</v>
      </c>
      <c r="E221" s="91" t="s">
        <v>57</v>
      </c>
      <c r="F221" s="91">
        <v>2</v>
      </c>
      <c r="G221" s="92">
        <f>VLOOKUP(C221,Část_02!$A$35:$H$64,7,FALSE)</f>
        <v>0</v>
      </c>
      <c r="H221" s="93">
        <f t="shared" si="30"/>
        <v>0</v>
      </c>
    </row>
    <row r="222" spans="1:8" ht="12.75" customHeight="1" x14ac:dyDescent="0.25">
      <c r="A222" s="170" t="s">
        <v>169</v>
      </c>
      <c r="B222" s="163" t="s">
        <v>161</v>
      </c>
      <c r="C222" s="89" t="s">
        <v>28</v>
      </c>
      <c r="D222" s="94" t="s">
        <v>29</v>
      </c>
      <c r="E222" s="91" t="s">
        <v>57</v>
      </c>
      <c r="F222" s="91">
        <v>1</v>
      </c>
      <c r="G222" s="92">
        <f>VLOOKUP(C222,Část_02!$A$35:$H$64,7,FALSE)</f>
        <v>0</v>
      </c>
      <c r="H222" s="93">
        <f t="shared" si="30"/>
        <v>0</v>
      </c>
    </row>
    <row r="223" spans="1:8" ht="12.75" customHeight="1" x14ac:dyDescent="0.25">
      <c r="A223" s="170" t="s">
        <v>169</v>
      </c>
      <c r="B223" s="163" t="s">
        <v>161</v>
      </c>
      <c r="C223" s="89" t="s">
        <v>15</v>
      </c>
      <c r="D223" s="90" t="s">
        <v>44</v>
      </c>
      <c r="E223" s="91" t="s">
        <v>57</v>
      </c>
      <c r="F223" s="91">
        <v>26</v>
      </c>
      <c r="G223" s="92">
        <f>VLOOKUP(C223,Část_02!$A$35:$H$64,7,FALSE)</f>
        <v>0</v>
      </c>
      <c r="H223" s="93">
        <f t="shared" si="30"/>
        <v>0</v>
      </c>
    </row>
    <row r="224" spans="1:8" ht="12.75" customHeight="1" x14ac:dyDescent="0.25">
      <c r="A224" s="170" t="s">
        <v>169</v>
      </c>
      <c r="B224" s="163" t="s">
        <v>161</v>
      </c>
      <c r="C224" s="89" t="s">
        <v>16</v>
      </c>
      <c r="D224" s="90" t="s">
        <v>45</v>
      </c>
      <c r="E224" s="91" t="s">
        <v>57</v>
      </c>
      <c r="F224" s="91">
        <v>2</v>
      </c>
      <c r="G224" s="92">
        <f>VLOOKUP(C224,Část_02!$A$35:$H$64,7,FALSE)</f>
        <v>0</v>
      </c>
      <c r="H224" s="93">
        <f t="shared" si="30"/>
        <v>0</v>
      </c>
    </row>
    <row r="225" spans="1:8" ht="12.75" customHeight="1" x14ac:dyDescent="0.25">
      <c r="A225" s="170" t="s">
        <v>169</v>
      </c>
      <c r="B225" s="163" t="s">
        <v>161</v>
      </c>
      <c r="C225" s="89" t="s">
        <v>30</v>
      </c>
      <c r="D225" s="90" t="s">
        <v>53</v>
      </c>
      <c r="E225" s="91" t="s">
        <v>57</v>
      </c>
      <c r="F225" s="91">
        <v>1</v>
      </c>
      <c r="G225" s="92">
        <f>VLOOKUP(C225,Část_02!$A$35:$H$64,7,FALSE)</f>
        <v>0</v>
      </c>
      <c r="H225" s="93">
        <f t="shared" si="30"/>
        <v>0</v>
      </c>
    </row>
    <row r="226" spans="1:8" s="23" customFormat="1" ht="20.100000000000001" customHeight="1" x14ac:dyDescent="0.25">
      <c r="A226" s="168"/>
      <c r="B226" s="169" t="s">
        <v>161</v>
      </c>
      <c r="C226" s="106" t="s">
        <v>157</v>
      </c>
      <c r="D226" s="102"/>
      <c r="E226" s="103"/>
      <c r="F226" s="103"/>
      <c r="G226" s="104"/>
      <c r="H226" s="105">
        <f>SUM(H227:H229)</f>
        <v>0</v>
      </c>
    </row>
    <row r="227" spans="1:8" ht="12.75" customHeight="1" x14ac:dyDescent="0.25">
      <c r="A227" s="170" t="s">
        <v>169</v>
      </c>
      <c r="B227" s="163" t="s">
        <v>161</v>
      </c>
      <c r="C227" s="89" t="s">
        <v>12</v>
      </c>
      <c r="D227" s="90" t="s">
        <v>42</v>
      </c>
      <c r="E227" s="91" t="s">
        <v>57</v>
      </c>
      <c r="F227" s="91">
        <v>2</v>
      </c>
      <c r="G227" s="92">
        <f>VLOOKUP(C227,Část_02!$A$35:$H$64,7,FALSE)</f>
        <v>0</v>
      </c>
      <c r="H227" s="93">
        <f t="shared" ref="H227:H229" si="31">F227*G227</f>
        <v>0</v>
      </c>
    </row>
    <row r="228" spans="1:8" ht="12.75" customHeight="1" x14ac:dyDescent="0.25">
      <c r="A228" s="170" t="s">
        <v>169</v>
      </c>
      <c r="B228" s="163" t="s">
        <v>161</v>
      </c>
      <c r="C228" s="89" t="s">
        <v>28</v>
      </c>
      <c r="D228" s="94" t="s">
        <v>29</v>
      </c>
      <c r="E228" s="91" t="s">
        <v>57</v>
      </c>
      <c r="F228" s="91">
        <v>1</v>
      </c>
      <c r="G228" s="92">
        <f>VLOOKUP(C228,Část_02!$A$35:$H$64,7,FALSE)</f>
        <v>0</v>
      </c>
      <c r="H228" s="93">
        <f t="shared" si="31"/>
        <v>0</v>
      </c>
    </row>
    <row r="229" spans="1:8" ht="12.75" customHeight="1" x14ac:dyDescent="0.25">
      <c r="A229" s="170" t="s">
        <v>169</v>
      </c>
      <c r="B229" s="163" t="s">
        <v>161</v>
      </c>
      <c r="C229" s="89" t="s">
        <v>30</v>
      </c>
      <c r="D229" s="90" t="s">
        <v>53</v>
      </c>
      <c r="E229" s="91" t="s">
        <v>57</v>
      </c>
      <c r="F229" s="91">
        <v>1</v>
      </c>
      <c r="G229" s="92">
        <f>VLOOKUP(C229,Část_02!$A$35:$H$64,7,FALSE)</f>
        <v>0</v>
      </c>
      <c r="H229" s="93">
        <f t="shared" si="31"/>
        <v>0</v>
      </c>
    </row>
    <row r="230" spans="1:8" s="23" customFormat="1" ht="20.100000000000001" customHeight="1" x14ac:dyDescent="0.25">
      <c r="A230" s="168"/>
      <c r="B230" s="169" t="s">
        <v>161</v>
      </c>
      <c r="C230" s="106" t="s">
        <v>158</v>
      </c>
      <c r="D230" s="102"/>
      <c r="E230" s="103"/>
      <c r="F230" s="103"/>
      <c r="G230" s="104"/>
      <c r="H230" s="105">
        <f>SUM(H231:H236)</f>
        <v>0</v>
      </c>
    </row>
    <row r="231" spans="1:8" ht="12.75" customHeight="1" x14ac:dyDescent="0.25">
      <c r="A231" s="170" t="s">
        <v>169</v>
      </c>
      <c r="B231" s="163" t="s">
        <v>161</v>
      </c>
      <c r="C231" s="89" t="s">
        <v>8</v>
      </c>
      <c r="D231" s="90" t="s">
        <v>38</v>
      </c>
      <c r="E231" s="91" t="s">
        <v>57</v>
      </c>
      <c r="F231" s="91">
        <v>5</v>
      </c>
      <c r="G231" s="92">
        <f>VLOOKUP(C231,Část_02!$A$35:$H$64,7,FALSE)</f>
        <v>0</v>
      </c>
      <c r="H231" s="93">
        <f t="shared" ref="H231:H236" si="32">F231*G231</f>
        <v>0</v>
      </c>
    </row>
    <row r="232" spans="1:8" ht="12.75" customHeight="1" x14ac:dyDescent="0.25">
      <c r="A232" s="170" t="s">
        <v>169</v>
      </c>
      <c r="B232" s="163" t="s">
        <v>161</v>
      </c>
      <c r="C232" s="89" t="s">
        <v>12</v>
      </c>
      <c r="D232" s="90" t="s">
        <v>42</v>
      </c>
      <c r="E232" s="91" t="s">
        <v>57</v>
      </c>
      <c r="F232" s="91">
        <v>2</v>
      </c>
      <c r="G232" s="92">
        <f>VLOOKUP(C232,Část_02!$A$35:$H$64,7,FALSE)</f>
        <v>0</v>
      </c>
      <c r="H232" s="93">
        <f t="shared" si="32"/>
        <v>0</v>
      </c>
    </row>
    <row r="233" spans="1:8" ht="12.75" customHeight="1" x14ac:dyDescent="0.25">
      <c r="A233" s="170" t="s">
        <v>169</v>
      </c>
      <c r="B233" s="163" t="s">
        <v>161</v>
      </c>
      <c r="C233" s="89" t="s">
        <v>28</v>
      </c>
      <c r="D233" s="94" t="s">
        <v>29</v>
      </c>
      <c r="E233" s="91" t="s">
        <v>57</v>
      </c>
      <c r="F233" s="91">
        <v>1</v>
      </c>
      <c r="G233" s="92">
        <f>VLOOKUP(C233,Část_02!$A$35:$H$64,7,FALSE)</f>
        <v>0</v>
      </c>
      <c r="H233" s="93">
        <f t="shared" si="32"/>
        <v>0</v>
      </c>
    </row>
    <row r="234" spans="1:8" ht="12.75" customHeight="1" x14ac:dyDescent="0.25">
      <c r="A234" s="170" t="s">
        <v>169</v>
      </c>
      <c r="B234" s="163" t="s">
        <v>161</v>
      </c>
      <c r="C234" s="89" t="s">
        <v>15</v>
      </c>
      <c r="D234" s="90" t="s">
        <v>44</v>
      </c>
      <c r="E234" s="91" t="s">
        <v>57</v>
      </c>
      <c r="F234" s="91">
        <v>31</v>
      </c>
      <c r="G234" s="92">
        <f>VLOOKUP(C234,Část_02!$A$35:$H$64,7,FALSE)</f>
        <v>0</v>
      </c>
      <c r="H234" s="93">
        <f t="shared" si="32"/>
        <v>0</v>
      </c>
    </row>
    <row r="235" spans="1:8" ht="12.75" customHeight="1" x14ac:dyDescent="0.25">
      <c r="A235" s="170" t="s">
        <v>169</v>
      </c>
      <c r="B235" s="163" t="s">
        <v>161</v>
      </c>
      <c r="C235" s="89" t="s">
        <v>16</v>
      </c>
      <c r="D235" s="90" t="s">
        <v>45</v>
      </c>
      <c r="E235" s="91" t="s">
        <v>57</v>
      </c>
      <c r="F235" s="91">
        <v>2</v>
      </c>
      <c r="G235" s="92">
        <f>VLOOKUP(C235,Část_02!$A$35:$H$64,7,FALSE)</f>
        <v>0</v>
      </c>
      <c r="H235" s="93">
        <f t="shared" si="32"/>
        <v>0</v>
      </c>
    </row>
    <row r="236" spans="1:8" ht="12.75" customHeight="1" x14ac:dyDescent="0.25">
      <c r="A236" s="170" t="s">
        <v>169</v>
      </c>
      <c r="B236" s="163" t="s">
        <v>161</v>
      </c>
      <c r="C236" s="89" t="s">
        <v>30</v>
      </c>
      <c r="D236" s="90" t="s">
        <v>53</v>
      </c>
      <c r="E236" s="91" t="s">
        <v>57</v>
      </c>
      <c r="F236" s="91">
        <v>1</v>
      </c>
      <c r="G236" s="92">
        <f>VLOOKUP(C236,Část_02!$A$35:$H$64,7,FALSE)</f>
        <v>0</v>
      </c>
      <c r="H236" s="93">
        <f t="shared" si="32"/>
        <v>0</v>
      </c>
    </row>
    <row r="237" spans="1:8" s="23" customFormat="1" ht="20.100000000000001" customHeight="1" x14ac:dyDescent="0.25">
      <c r="A237" s="168"/>
      <c r="B237" s="169" t="s">
        <v>161</v>
      </c>
      <c r="C237" s="106" t="s">
        <v>159</v>
      </c>
      <c r="D237" s="102"/>
      <c r="E237" s="103"/>
      <c r="F237" s="103"/>
      <c r="G237" s="104"/>
      <c r="H237" s="105">
        <f>SUM(H238:H241)</f>
        <v>0</v>
      </c>
    </row>
    <row r="238" spans="1:8" ht="12.75" customHeight="1" x14ac:dyDescent="0.25">
      <c r="A238" s="170" t="s">
        <v>169</v>
      </c>
      <c r="B238" s="163" t="s">
        <v>161</v>
      </c>
      <c r="C238" s="89" t="s">
        <v>13</v>
      </c>
      <c r="D238" s="90" t="s">
        <v>43</v>
      </c>
      <c r="E238" s="91" t="s">
        <v>57</v>
      </c>
      <c r="F238" s="91">
        <v>2</v>
      </c>
      <c r="G238" s="92">
        <f>VLOOKUP(C238,Část_02!$A$35:$H$64,7,FALSE)</f>
        <v>0</v>
      </c>
      <c r="H238" s="93">
        <f t="shared" ref="H238:H248" si="33">F238*G238</f>
        <v>0</v>
      </c>
    </row>
    <row r="239" spans="1:8" ht="12.75" customHeight="1" x14ac:dyDescent="0.25">
      <c r="A239" s="170" t="s">
        <v>169</v>
      </c>
      <c r="B239" s="163" t="s">
        <v>161</v>
      </c>
      <c r="C239" s="89" t="s">
        <v>28</v>
      </c>
      <c r="D239" s="94" t="s">
        <v>29</v>
      </c>
      <c r="E239" s="91" t="s">
        <v>57</v>
      </c>
      <c r="F239" s="91">
        <v>1</v>
      </c>
      <c r="G239" s="92">
        <f>VLOOKUP(C239,Část_02!$A$35:$H$64,7,FALSE)</f>
        <v>0</v>
      </c>
      <c r="H239" s="93">
        <f t="shared" si="33"/>
        <v>0</v>
      </c>
    </row>
    <row r="240" spans="1:8" ht="12.75" customHeight="1" x14ac:dyDescent="0.25">
      <c r="A240" s="170" t="s">
        <v>169</v>
      </c>
      <c r="B240" s="163" t="s">
        <v>161</v>
      </c>
      <c r="C240" s="89" t="s">
        <v>17</v>
      </c>
      <c r="D240" s="94" t="s">
        <v>18</v>
      </c>
      <c r="E240" s="91" t="s">
        <v>57</v>
      </c>
      <c r="F240" s="91">
        <v>12</v>
      </c>
      <c r="G240" s="92">
        <f>VLOOKUP(C240,Část_02!$A$35:$H$64,7,FALSE)</f>
        <v>0</v>
      </c>
      <c r="H240" s="93">
        <f t="shared" si="33"/>
        <v>0</v>
      </c>
    </row>
    <row r="241" spans="1:8" ht="12.75" customHeight="1" x14ac:dyDescent="0.25">
      <c r="A241" s="170" t="s">
        <v>169</v>
      </c>
      <c r="B241" s="163" t="s">
        <v>161</v>
      </c>
      <c r="C241" s="95" t="s">
        <v>30</v>
      </c>
      <c r="D241" s="96" t="s">
        <v>53</v>
      </c>
      <c r="E241" s="97" t="s">
        <v>57</v>
      </c>
      <c r="F241" s="97">
        <v>1</v>
      </c>
      <c r="G241" s="92">
        <f>VLOOKUP(C241,Část_02!$A$35:$H$64,7,FALSE)</f>
        <v>0</v>
      </c>
      <c r="H241" s="98">
        <f t="shared" si="33"/>
        <v>0</v>
      </c>
    </row>
    <row r="242" spans="1:8" s="23" customFormat="1" ht="20.100000000000001" customHeight="1" x14ac:dyDescent="0.25">
      <c r="A242" s="168"/>
      <c r="B242" s="169" t="s">
        <v>160</v>
      </c>
      <c r="C242" s="106" t="s">
        <v>136</v>
      </c>
      <c r="D242" s="102"/>
      <c r="E242" s="103"/>
      <c r="F242" s="103"/>
      <c r="G242" s="104"/>
      <c r="H242" s="105">
        <f>SUM(H243:H248)</f>
        <v>0</v>
      </c>
    </row>
    <row r="243" spans="1:8" x14ac:dyDescent="0.25">
      <c r="A243" s="170" t="s">
        <v>169</v>
      </c>
      <c r="B243" s="163" t="s">
        <v>160</v>
      </c>
      <c r="C243" s="13" t="s">
        <v>21</v>
      </c>
      <c r="D243" s="4" t="s">
        <v>48</v>
      </c>
      <c r="E243" s="5" t="s">
        <v>57</v>
      </c>
      <c r="F243" s="5">
        <v>10</v>
      </c>
      <c r="G243" s="92">
        <f>VLOOKUP(C243,Část_02!$A$35:$H$64,7,FALSE)</f>
        <v>0</v>
      </c>
      <c r="H243" s="98">
        <f t="shared" si="33"/>
        <v>0</v>
      </c>
    </row>
    <row r="244" spans="1:8" x14ac:dyDescent="0.25">
      <c r="A244" s="170" t="s">
        <v>169</v>
      </c>
      <c r="B244" s="163" t="s">
        <v>160</v>
      </c>
      <c r="C244" s="13" t="s">
        <v>22</v>
      </c>
      <c r="D244" s="4" t="s">
        <v>49</v>
      </c>
      <c r="E244" s="5" t="s">
        <v>57</v>
      </c>
      <c r="F244" s="5">
        <v>10</v>
      </c>
      <c r="G244" s="92">
        <f>VLOOKUP(C244,Část_02!$A$35:$H$64,7,FALSE)</f>
        <v>0</v>
      </c>
      <c r="H244" s="98">
        <f t="shared" si="33"/>
        <v>0</v>
      </c>
    </row>
    <row r="245" spans="1:8" x14ac:dyDescent="0.25">
      <c r="A245" s="170" t="s">
        <v>169</v>
      </c>
      <c r="B245" s="163" t="s">
        <v>160</v>
      </c>
      <c r="C245" s="13" t="s">
        <v>23</v>
      </c>
      <c r="D245" s="4" t="s">
        <v>50</v>
      </c>
      <c r="E245" s="5" t="s">
        <v>57</v>
      </c>
      <c r="F245" s="5">
        <v>10</v>
      </c>
      <c r="G245" s="92">
        <f>VLOOKUP(C245,Část_02!$A$35:$H$64,7,FALSE)</f>
        <v>0</v>
      </c>
      <c r="H245" s="98">
        <f t="shared" si="33"/>
        <v>0</v>
      </c>
    </row>
    <row r="246" spans="1:8" x14ac:dyDescent="0.25">
      <c r="A246" s="170" t="s">
        <v>169</v>
      </c>
      <c r="B246" s="163" t="s">
        <v>160</v>
      </c>
      <c r="C246" s="13" t="s">
        <v>24</v>
      </c>
      <c r="D246" s="4" t="s">
        <v>51</v>
      </c>
      <c r="E246" s="5" t="s">
        <v>57</v>
      </c>
      <c r="F246" s="5">
        <v>10</v>
      </c>
      <c r="G246" s="92">
        <f>VLOOKUP(C246,Část_02!$A$35:$H$64,7,FALSE)</f>
        <v>0</v>
      </c>
      <c r="H246" s="98">
        <f t="shared" si="33"/>
        <v>0</v>
      </c>
    </row>
    <row r="247" spans="1:8" x14ac:dyDescent="0.25">
      <c r="A247" s="170" t="s">
        <v>169</v>
      </c>
      <c r="B247" s="163" t="s">
        <v>160</v>
      </c>
      <c r="C247" s="171" t="s">
        <v>25</v>
      </c>
      <c r="D247" s="178" t="s">
        <v>52</v>
      </c>
      <c r="E247" s="172" t="s">
        <v>57</v>
      </c>
      <c r="F247" s="172">
        <v>10</v>
      </c>
      <c r="G247" s="92">
        <f>VLOOKUP(C247,Část_02!$A$35:$H$64,7,FALSE)</f>
        <v>0</v>
      </c>
      <c r="H247" s="98">
        <f t="shared" si="33"/>
        <v>0</v>
      </c>
    </row>
    <row r="248" spans="1:8" x14ac:dyDescent="0.25">
      <c r="A248" s="170" t="s">
        <v>169</v>
      </c>
      <c r="B248" s="163" t="s">
        <v>160</v>
      </c>
      <c r="C248" s="179" t="s">
        <v>26</v>
      </c>
      <c r="D248" s="179" t="s">
        <v>27</v>
      </c>
      <c r="E248" s="180" t="s">
        <v>57</v>
      </c>
      <c r="F248" s="180">
        <v>20</v>
      </c>
      <c r="G248" s="92">
        <f>VLOOKUP(C248,Část_02!$A$35:$H$64,7,FALSE)</f>
        <v>0</v>
      </c>
      <c r="H248" s="177">
        <f t="shared" si="33"/>
        <v>0</v>
      </c>
    </row>
    <row r="249" spans="1:8" x14ac:dyDescent="0.25">
      <c r="B249" s="162"/>
      <c r="C249" s="173"/>
      <c r="D249" s="174"/>
      <c r="E249" s="175"/>
      <c r="F249" s="175"/>
      <c r="G249" s="176"/>
    </row>
  </sheetData>
  <sheetProtection algorithmName="SHA-512" hashValue="Q7bpjEGF68xUJFLLU6uNEzVd5J/mXJyretZHN1ycppoxJECosKbxpNnlLwgaDuJx95PsBzD8FWQmAoqjCz02XA==" saltValue="vkEcI9SxWiQjMTBmJuKUuA==" spinCount="100000" sheet="1" objects="1" scenarios="1" selectLockedCells="1" selectUnlockedCells="1"/>
  <mergeCells count="4">
    <mergeCell ref="E5:H5"/>
    <mergeCell ref="E6:H6"/>
    <mergeCell ref="A8:G8"/>
    <mergeCell ref="A9:G9"/>
  </mergeCells>
  <printOptions horizontalCentered="1"/>
  <pageMargins left="0.19685039370078741" right="0.19685039370078741" top="0.19685039370078741" bottom="0.19685039370078741" header="0.31496062992125984" footer="0.31496062992125984"/>
  <pageSetup paperSize="9" scale="67" fitToHeight="0" orientation="portrait" r:id="rId1"/>
  <rowBreaks count="6" manualBreakCount="6">
    <brk id="45" max="7" man="1"/>
    <brk id="79" max="7" man="1"/>
    <brk id="117" max="7" man="1"/>
    <brk id="154" max="7" man="1"/>
    <brk id="193" max="7" man="1"/>
    <brk id="229"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F30"/>
  <sheetViews>
    <sheetView topLeftCell="A4" zoomScaleNormal="100" workbookViewId="0"/>
  </sheetViews>
  <sheetFormatPr defaultColWidth="15.77734375" defaultRowHeight="14.4" x14ac:dyDescent="0.25"/>
  <cols>
    <col min="1" max="1" width="9.77734375" style="7" customWidth="1"/>
    <col min="2" max="2" width="35.77734375" style="7" customWidth="1"/>
    <col min="3" max="3" width="6.77734375" style="10" customWidth="1"/>
    <col min="4" max="4" width="10.77734375" style="10" customWidth="1"/>
    <col min="5" max="6" width="25.77734375" style="11" customWidth="1"/>
    <col min="7" max="16384" width="15.77734375" style="1"/>
  </cols>
  <sheetData>
    <row r="1" spans="1:6" x14ac:dyDescent="0.25">
      <c r="A1" s="217" t="s">
        <v>1</v>
      </c>
      <c r="B1" s="218"/>
      <c r="C1" s="223" t="s">
        <v>0</v>
      </c>
      <c r="D1" s="182"/>
      <c r="E1" s="182"/>
      <c r="F1" s="183"/>
    </row>
    <row r="2" spans="1:6" x14ac:dyDescent="0.25">
      <c r="A2" s="219" t="s">
        <v>73</v>
      </c>
      <c r="B2" s="220"/>
      <c r="C2" s="225" t="s">
        <v>197</v>
      </c>
      <c r="D2" s="214"/>
      <c r="E2" s="214"/>
      <c r="F2" s="222"/>
    </row>
    <row r="3" spans="1:6" x14ac:dyDescent="0.25">
      <c r="A3" s="32" t="s">
        <v>2</v>
      </c>
      <c r="B3" s="33"/>
      <c r="C3" s="33" t="s">
        <v>114</v>
      </c>
      <c r="D3" s="34"/>
      <c r="E3" s="35"/>
      <c r="F3" s="36"/>
    </row>
    <row r="4" spans="1:6" x14ac:dyDescent="0.25">
      <c r="A4" s="32" t="s">
        <v>195</v>
      </c>
      <c r="B4" s="33"/>
      <c r="C4" s="33" t="s">
        <v>108</v>
      </c>
      <c r="D4" s="34"/>
      <c r="E4" s="35"/>
      <c r="F4" s="36"/>
    </row>
    <row r="5" spans="1:6" x14ac:dyDescent="0.25">
      <c r="A5" s="37" t="s">
        <v>4</v>
      </c>
      <c r="B5" s="38"/>
      <c r="C5" s="38" t="s">
        <v>103</v>
      </c>
      <c r="D5" s="34"/>
      <c r="E5" s="35"/>
      <c r="F5" s="36"/>
    </row>
    <row r="6" spans="1:6" x14ac:dyDescent="0.25">
      <c r="A6" s="74" t="s">
        <v>5</v>
      </c>
      <c r="B6" s="75"/>
      <c r="C6" s="75" t="s">
        <v>104</v>
      </c>
      <c r="D6" s="76"/>
      <c r="E6" s="77"/>
      <c r="F6" s="78"/>
    </row>
    <row r="7" spans="1:6" x14ac:dyDescent="0.25">
      <c r="A7" s="79"/>
      <c r="F7" s="72"/>
    </row>
    <row r="8" spans="1:6" s="2" customFormat="1" ht="24.9" customHeight="1" x14ac:dyDescent="0.25">
      <c r="A8" s="28" t="s">
        <v>3</v>
      </c>
      <c r="B8" s="71"/>
      <c r="C8" s="71"/>
      <c r="D8" s="29"/>
      <c r="E8" s="30"/>
      <c r="F8" s="31"/>
    </row>
    <row r="9" spans="1:6" ht="28.8" x14ac:dyDescent="0.25">
      <c r="A9" s="378" t="s">
        <v>59</v>
      </c>
      <c r="B9" s="379"/>
      <c r="C9" s="379"/>
      <c r="D9" s="379"/>
      <c r="E9" s="380"/>
      <c r="F9" s="70" t="s">
        <v>66</v>
      </c>
    </row>
    <row r="10" spans="1:6" s="2" customFormat="1" ht="24.9" customHeight="1" x14ac:dyDescent="0.25">
      <c r="A10" s="221" t="s">
        <v>190</v>
      </c>
      <c r="B10" s="247"/>
      <c r="C10" s="247"/>
      <c r="D10" s="109"/>
      <c r="E10" s="110"/>
      <c r="F10" s="108">
        <f>F14</f>
        <v>0</v>
      </c>
    </row>
    <row r="11" spans="1:6" s="2" customFormat="1" ht="24.9" customHeight="1" x14ac:dyDescent="0.25">
      <c r="A11" s="381" t="s">
        <v>58</v>
      </c>
      <c r="B11" s="381"/>
      <c r="C11" s="381"/>
      <c r="D11" s="381"/>
      <c r="E11" s="381"/>
      <c r="F11" s="73">
        <f>SUM(F10)</f>
        <v>0</v>
      </c>
    </row>
    <row r="12" spans="1:6" x14ac:dyDescent="0.25">
      <c r="A12" s="79"/>
      <c r="F12" s="72"/>
    </row>
    <row r="13" spans="1:6" ht="35.1" customHeight="1" x14ac:dyDescent="0.25">
      <c r="A13" s="18" t="s">
        <v>60</v>
      </c>
      <c r="B13" s="19" t="s">
        <v>61</v>
      </c>
      <c r="C13" s="20" t="s">
        <v>56</v>
      </c>
      <c r="D13" s="18" t="s">
        <v>64</v>
      </c>
      <c r="E13" s="27" t="s">
        <v>65</v>
      </c>
      <c r="F13" s="27" t="s">
        <v>66</v>
      </c>
    </row>
    <row r="14" spans="1:6" ht="30" customHeight="1" x14ac:dyDescent="0.25">
      <c r="A14" s="39" t="s">
        <v>74</v>
      </c>
      <c r="B14" s="40"/>
      <c r="C14" s="41"/>
      <c r="D14" s="42"/>
      <c r="E14" s="43"/>
      <c r="F14" s="44">
        <f>F15+F29</f>
        <v>0</v>
      </c>
    </row>
    <row r="15" spans="1:6" ht="24.9" customHeight="1" x14ac:dyDescent="0.25">
      <c r="A15" s="45" t="s">
        <v>108</v>
      </c>
      <c r="B15" s="46"/>
      <c r="C15" s="47"/>
      <c r="D15" s="47"/>
      <c r="E15" s="48"/>
      <c r="F15" s="49">
        <f>SUM(F16:F28)</f>
        <v>0</v>
      </c>
    </row>
    <row r="16" spans="1:6" s="2" customFormat="1" ht="20.100000000000001" customHeight="1" x14ac:dyDescent="0.25">
      <c r="A16" s="88" t="s">
        <v>81</v>
      </c>
      <c r="B16" s="4" t="s">
        <v>94</v>
      </c>
      <c r="C16" s="5" t="s">
        <v>57</v>
      </c>
      <c r="D16" s="5">
        <v>1</v>
      </c>
      <c r="E16" s="181">
        <f>VLOOKUP(A16,Část_02!$A$75:$H$89,7,FALSE)</f>
        <v>0</v>
      </c>
      <c r="F16" s="14">
        <f>ROUND(D16*E16,2)</f>
        <v>0</v>
      </c>
    </row>
    <row r="17" spans="1:6" s="2" customFormat="1" ht="20.100000000000001" customHeight="1" x14ac:dyDescent="0.25">
      <c r="A17" s="88" t="s">
        <v>82</v>
      </c>
      <c r="B17" s="4" t="s">
        <v>95</v>
      </c>
      <c r="C17" s="5" t="s">
        <v>57</v>
      </c>
      <c r="D17" s="5">
        <v>1</v>
      </c>
      <c r="E17" s="181">
        <f>VLOOKUP(A17,Část_02!$A$75:$H$89,7,FALSE)</f>
        <v>0</v>
      </c>
      <c r="F17" s="14">
        <f t="shared" ref="F17:F26" si="0">ROUND(D17*E17,2)</f>
        <v>0</v>
      </c>
    </row>
    <row r="18" spans="1:6" s="2" customFormat="1" ht="20.100000000000001" customHeight="1" x14ac:dyDescent="0.25">
      <c r="A18" s="88" t="s">
        <v>83</v>
      </c>
      <c r="B18" s="3" t="s">
        <v>274</v>
      </c>
      <c r="C18" s="5" t="s">
        <v>57</v>
      </c>
      <c r="D18" s="5">
        <v>1</v>
      </c>
      <c r="E18" s="181">
        <f>VLOOKUP(A18,Část_02!$A$75:$H$89,7,FALSE)</f>
        <v>0</v>
      </c>
      <c r="F18" s="14">
        <f t="shared" si="0"/>
        <v>0</v>
      </c>
    </row>
    <row r="19" spans="1:6" s="2" customFormat="1" ht="20.100000000000001" customHeight="1" x14ac:dyDescent="0.25">
      <c r="A19" s="88" t="s">
        <v>84</v>
      </c>
      <c r="B19" s="4" t="s">
        <v>96</v>
      </c>
      <c r="C19" s="5" t="s">
        <v>57</v>
      </c>
      <c r="D19" s="5">
        <v>1</v>
      </c>
      <c r="E19" s="181">
        <f>VLOOKUP(A19,Část_02!$A$75:$H$89,7,FALSE)</f>
        <v>0</v>
      </c>
      <c r="F19" s="14">
        <f t="shared" si="0"/>
        <v>0</v>
      </c>
    </row>
    <row r="20" spans="1:6" s="2" customFormat="1" ht="20.100000000000001" customHeight="1" x14ac:dyDescent="0.25">
      <c r="A20" s="88" t="s">
        <v>85</v>
      </c>
      <c r="B20" s="4" t="s">
        <v>97</v>
      </c>
      <c r="C20" s="5" t="s">
        <v>57</v>
      </c>
      <c r="D20" s="5">
        <v>1</v>
      </c>
      <c r="E20" s="181">
        <f>VLOOKUP(A20,Část_02!$A$75:$H$89,7,FALSE)</f>
        <v>0</v>
      </c>
      <c r="F20" s="14">
        <f t="shared" si="0"/>
        <v>0</v>
      </c>
    </row>
    <row r="21" spans="1:6" s="2" customFormat="1" ht="20.100000000000001" customHeight="1" x14ac:dyDescent="0.25">
      <c r="A21" s="88" t="s">
        <v>86</v>
      </c>
      <c r="B21" s="4" t="s">
        <v>98</v>
      </c>
      <c r="C21" s="5" t="s">
        <v>57</v>
      </c>
      <c r="D21" s="5">
        <v>7</v>
      </c>
      <c r="E21" s="181">
        <f>VLOOKUP(A21,Část_02!$A$75:$H$89,7,FALSE)</f>
        <v>0</v>
      </c>
      <c r="F21" s="14">
        <f t="shared" si="0"/>
        <v>0</v>
      </c>
    </row>
    <row r="22" spans="1:6" s="2" customFormat="1" ht="20.100000000000001" customHeight="1" x14ac:dyDescent="0.25">
      <c r="A22" s="88" t="s">
        <v>87</v>
      </c>
      <c r="B22" s="4" t="s">
        <v>98</v>
      </c>
      <c r="C22" s="5" t="s">
        <v>57</v>
      </c>
      <c r="D22" s="5">
        <v>1</v>
      </c>
      <c r="E22" s="181">
        <f>VLOOKUP(A22,Část_02!$A$75:$H$89,7,FALSE)</f>
        <v>0</v>
      </c>
      <c r="F22" s="14">
        <f t="shared" si="0"/>
        <v>0</v>
      </c>
    </row>
    <row r="23" spans="1:6" s="2" customFormat="1" ht="20.100000000000001" customHeight="1" x14ac:dyDescent="0.25">
      <c r="A23" s="88" t="s">
        <v>88</v>
      </c>
      <c r="B23" s="4" t="s">
        <v>99</v>
      </c>
      <c r="C23" s="5" t="s">
        <v>57</v>
      </c>
      <c r="D23" s="5">
        <v>6</v>
      </c>
      <c r="E23" s="181">
        <f>VLOOKUP(A23,Část_02!$A$75:$H$89,7,FALSE)</f>
        <v>0</v>
      </c>
      <c r="F23" s="14">
        <f t="shared" si="0"/>
        <v>0</v>
      </c>
    </row>
    <row r="24" spans="1:6" s="2" customFormat="1" ht="20.100000000000001" customHeight="1" x14ac:dyDescent="0.25">
      <c r="A24" s="88" t="s">
        <v>89</v>
      </c>
      <c r="B24" s="4" t="s">
        <v>100</v>
      </c>
      <c r="C24" s="5" t="s">
        <v>57</v>
      </c>
      <c r="D24" s="5">
        <v>2</v>
      </c>
      <c r="E24" s="181">
        <f>VLOOKUP(A24,Část_02!$A$75:$H$89,7,FALSE)</f>
        <v>0</v>
      </c>
      <c r="F24" s="14">
        <f t="shared" si="0"/>
        <v>0</v>
      </c>
    </row>
    <row r="25" spans="1:6" s="2" customFormat="1" ht="20.100000000000001" customHeight="1" x14ac:dyDescent="0.25">
      <c r="A25" s="88" t="s">
        <v>90</v>
      </c>
      <c r="B25" s="4" t="s">
        <v>101</v>
      </c>
      <c r="C25" s="5" t="s">
        <v>57</v>
      </c>
      <c r="D25" s="5">
        <v>9</v>
      </c>
      <c r="E25" s="181">
        <f>VLOOKUP(A25,Část_02!$A$75:$H$89,7,FALSE)</f>
        <v>0</v>
      </c>
      <c r="F25" s="14">
        <f t="shared" si="0"/>
        <v>0</v>
      </c>
    </row>
    <row r="26" spans="1:6" s="2" customFormat="1" ht="20.100000000000001" customHeight="1" x14ac:dyDescent="0.25">
      <c r="A26" s="88" t="s">
        <v>91</v>
      </c>
      <c r="B26" s="4" t="s">
        <v>102</v>
      </c>
      <c r="C26" s="5" t="s">
        <v>57</v>
      </c>
      <c r="D26" s="5">
        <v>6</v>
      </c>
      <c r="E26" s="181">
        <f>VLOOKUP(A26,Část_02!$A$75:$H$89,7,FALSE)</f>
        <v>0</v>
      </c>
      <c r="F26" s="14">
        <f t="shared" si="0"/>
        <v>0</v>
      </c>
    </row>
    <row r="27" spans="1:6" s="2" customFormat="1" ht="20.100000000000001" customHeight="1" x14ac:dyDescent="0.25">
      <c r="A27" s="88" t="s">
        <v>92</v>
      </c>
      <c r="B27" s="4" t="s">
        <v>102</v>
      </c>
      <c r="C27" s="5" t="s">
        <v>57</v>
      </c>
      <c r="D27" s="5">
        <v>6</v>
      </c>
      <c r="E27" s="181">
        <f>VLOOKUP(A27,Část_02!$A$75:$H$89,7,FALSE)</f>
        <v>0</v>
      </c>
      <c r="F27" s="14">
        <f>D27*E27</f>
        <v>0</v>
      </c>
    </row>
    <row r="28" spans="1:6" ht="20.100000000000001" customHeight="1" x14ac:dyDescent="0.25">
      <c r="A28" s="88" t="s">
        <v>93</v>
      </c>
      <c r="B28" s="4" t="s">
        <v>101</v>
      </c>
      <c r="C28" s="5" t="s">
        <v>57</v>
      </c>
      <c r="D28" s="5">
        <v>1</v>
      </c>
      <c r="E28" s="181">
        <f>VLOOKUP(A28,Část_02!$A$75:$H$89,7,FALSE)</f>
        <v>0</v>
      </c>
      <c r="F28" s="14">
        <f t="shared" ref="F28:F30" si="1">ROUND(D28*E28,2)</f>
        <v>0</v>
      </c>
    </row>
    <row r="29" spans="1:6" ht="24.9" customHeight="1" x14ac:dyDescent="0.25">
      <c r="A29" s="45" t="s">
        <v>115</v>
      </c>
      <c r="B29" s="46"/>
      <c r="C29" s="47"/>
      <c r="D29" s="47"/>
      <c r="E29" s="48"/>
      <c r="F29" s="49">
        <f>SUM(F30:F30)</f>
        <v>0</v>
      </c>
    </row>
    <row r="30" spans="1:6" s="2" customFormat="1" ht="28.8" x14ac:dyDescent="0.25">
      <c r="A30" s="88">
        <v>3</v>
      </c>
      <c r="B30" s="4" t="s">
        <v>265</v>
      </c>
      <c r="C30" s="5" t="s">
        <v>57</v>
      </c>
      <c r="D30" s="5">
        <v>2</v>
      </c>
      <c r="E30" s="181">
        <f>VLOOKUP(A30,Část_02!$A$75:$H$89,7,FALSE)</f>
        <v>0</v>
      </c>
      <c r="F30" s="14">
        <f t="shared" si="1"/>
        <v>0</v>
      </c>
    </row>
  </sheetData>
  <sheetProtection algorithmName="SHA-512" hashValue="B1BPBhY8MlV2M01FeffFQPnTesvKMgumq9EMkr53Ac6ktYvJViRKGEPubNgLmiUL9VQnz/5aTM4qx5XWTwHyFg==" saltValue="0G9Uyt7VuaQtYd9GNWpjiw==" spinCount="100000" sheet="1" objects="1" scenarios="1" selectLockedCells="1" selectUnlockedCells="1"/>
  <mergeCells count="2">
    <mergeCell ref="A9:E9"/>
    <mergeCell ref="A11:E11"/>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AJ20"/>
  <sheetViews>
    <sheetView zoomScaleNormal="100" workbookViewId="0">
      <selection activeCell="A2" sqref="A2"/>
    </sheetView>
  </sheetViews>
  <sheetFormatPr defaultColWidth="0.109375" defaultRowHeight="14.4" x14ac:dyDescent="0.25"/>
  <cols>
    <col min="1" max="1" width="9.77734375" style="7" customWidth="1"/>
    <col min="2" max="2" width="35.77734375" style="7" customWidth="1"/>
    <col min="3" max="3" width="30.77734375" style="7" hidden="1" customWidth="1"/>
    <col min="4" max="4" width="90.77734375" style="7" hidden="1" customWidth="1"/>
    <col min="5" max="5" width="6.77734375" style="10" customWidth="1"/>
    <col min="6" max="6" width="10.77734375" style="10" customWidth="1"/>
    <col min="7" max="8" width="25.77734375" style="11" customWidth="1"/>
    <col min="9" max="9" width="0.109375" style="246" customWidth="1"/>
    <col min="10" max="27" width="0.109375" style="246" hidden="1" customWidth="1"/>
    <col min="28" max="28" width="7" style="246" hidden="1" customWidth="1"/>
    <col min="29" max="29" width="0" style="246" hidden="1" customWidth="1"/>
    <col min="30" max="34" width="0.109375" style="246" hidden="1" customWidth="1"/>
    <col min="35" max="35" width="5.33203125" style="246" hidden="1" customWidth="1"/>
    <col min="36" max="36" width="0.109375" style="246" hidden="1" customWidth="1"/>
    <col min="37" max="16384" width="0.109375" style="246"/>
  </cols>
  <sheetData>
    <row r="1" spans="1:8" ht="14.4" customHeight="1" x14ac:dyDescent="0.25">
      <c r="A1" s="215" t="s">
        <v>1</v>
      </c>
      <c r="B1" s="231"/>
      <c r="C1" s="257" t="s">
        <v>0</v>
      </c>
      <c r="D1" s="258"/>
      <c r="E1" s="258" t="s">
        <v>0</v>
      </c>
      <c r="F1" s="258"/>
      <c r="G1" s="258"/>
      <c r="H1" s="259"/>
    </row>
    <row r="2" spans="1:8" x14ac:dyDescent="0.25">
      <c r="A2" s="216" t="s">
        <v>73</v>
      </c>
      <c r="B2" s="230"/>
      <c r="C2" s="260" t="s">
        <v>197</v>
      </c>
      <c r="D2" s="261"/>
      <c r="E2" s="261" t="s">
        <v>197</v>
      </c>
      <c r="F2" s="261"/>
      <c r="G2" s="261"/>
      <c r="H2" s="262"/>
    </row>
    <row r="3" spans="1:8" x14ac:dyDescent="0.25">
      <c r="A3" s="50" t="s">
        <v>2</v>
      </c>
      <c r="B3" s="51"/>
      <c r="C3" s="51" t="s">
        <v>114</v>
      </c>
      <c r="D3" s="51"/>
      <c r="E3" s="51" t="s">
        <v>114</v>
      </c>
      <c r="F3" s="52"/>
      <c r="G3" s="53"/>
      <c r="H3" s="54"/>
    </row>
    <row r="4" spans="1:8" x14ac:dyDescent="0.25">
      <c r="A4" s="50" t="s">
        <v>195</v>
      </c>
      <c r="B4" s="51"/>
      <c r="C4" s="51" t="s">
        <v>109</v>
      </c>
      <c r="D4" s="51"/>
      <c r="E4" s="51" t="s">
        <v>109</v>
      </c>
      <c r="F4" s="52"/>
      <c r="G4" s="53"/>
      <c r="H4" s="54"/>
    </row>
    <row r="5" spans="1:8" x14ac:dyDescent="0.25">
      <c r="A5" s="50" t="s">
        <v>4</v>
      </c>
      <c r="B5" s="51"/>
      <c r="C5" s="51"/>
      <c r="D5" s="51"/>
      <c r="E5" s="51" t="s">
        <v>282</v>
      </c>
      <c r="F5" s="52"/>
      <c r="G5" s="53"/>
      <c r="H5" s="54"/>
    </row>
    <row r="6" spans="1:8" x14ac:dyDescent="0.25">
      <c r="A6" s="50" t="s">
        <v>283</v>
      </c>
      <c r="B6" s="51"/>
      <c r="C6" s="51" t="s">
        <v>109</v>
      </c>
      <c r="D6" s="51"/>
      <c r="E6" s="51" t="s">
        <v>282</v>
      </c>
      <c r="F6" s="52"/>
      <c r="G6" s="53"/>
      <c r="H6" s="54"/>
    </row>
    <row r="7" spans="1:8" x14ac:dyDescent="0.25">
      <c r="A7" s="80"/>
      <c r="B7" s="81"/>
      <c r="C7" s="81"/>
      <c r="D7" s="81"/>
      <c r="E7" s="81"/>
      <c r="F7" s="81"/>
      <c r="G7" s="81"/>
      <c r="H7" s="86"/>
    </row>
    <row r="8" spans="1:8" s="7" customFormat="1" x14ac:dyDescent="0.25">
      <c r="A8" s="82" t="s">
        <v>3</v>
      </c>
      <c r="B8" s="83"/>
      <c r="C8" s="83"/>
      <c r="D8" s="83"/>
      <c r="E8" s="83"/>
      <c r="F8" s="83"/>
      <c r="G8" s="83"/>
      <c r="H8" s="84"/>
    </row>
    <row r="9" spans="1:8" ht="28.8" x14ac:dyDescent="0.25">
      <c r="A9" s="382" t="s">
        <v>59</v>
      </c>
      <c r="B9" s="382"/>
      <c r="C9" s="382"/>
      <c r="D9" s="382"/>
      <c r="E9" s="382"/>
      <c r="F9" s="382"/>
      <c r="G9" s="382"/>
      <c r="H9" s="85" t="s">
        <v>66</v>
      </c>
    </row>
    <row r="10" spans="1:8" s="7" customFormat="1" x14ac:dyDescent="0.25">
      <c r="A10" s="221" t="s">
        <v>196</v>
      </c>
      <c r="B10" s="247"/>
      <c r="C10" s="247"/>
      <c r="D10" s="111"/>
      <c r="E10" s="111"/>
      <c r="F10" s="111"/>
      <c r="G10" s="112"/>
      <c r="H10" s="108">
        <f>H11</f>
        <v>0</v>
      </c>
    </row>
    <row r="11" spans="1:8" s="7" customFormat="1" x14ac:dyDescent="0.25">
      <c r="A11" s="383" t="s">
        <v>58</v>
      </c>
      <c r="B11" s="383"/>
      <c r="C11" s="383"/>
      <c r="D11" s="383"/>
      <c r="E11" s="383"/>
      <c r="F11" s="383"/>
      <c r="G11" s="383"/>
      <c r="H11" s="107">
        <f>H14</f>
        <v>0</v>
      </c>
    </row>
    <row r="12" spans="1:8" x14ac:dyDescent="0.25">
      <c r="A12" s="79"/>
      <c r="H12" s="72"/>
    </row>
    <row r="13" spans="1:8" ht="28.8" x14ac:dyDescent="0.25">
      <c r="A13" s="18" t="s">
        <v>60</v>
      </c>
      <c r="B13" s="19" t="s">
        <v>61</v>
      </c>
      <c r="C13" s="19" t="s">
        <v>62</v>
      </c>
      <c r="D13" s="19" t="s">
        <v>63</v>
      </c>
      <c r="E13" s="20" t="s">
        <v>56</v>
      </c>
      <c r="F13" s="18" t="s">
        <v>64</v>
      </c>
      <c r="G13" s="27" t="s">
        <v>65</v>
      </c>
      <c r="H13" s="27" t="s">
        <v>66</v>
      </c>
    </row>
    <row r="14" spans="1:8" x14ac:dyDescent="0.25">
      <c r="A14" s="55" t="s">
        <v>74</v>
      </c>
      <c r="B14" s="56"/>
      <c r="C14" s="56"/>
      <c r="D14" s="56"/>
      <c r="E14" s="57"/>
      <c r="F14" s="58"/>
      <c r="G14" s="59"/>
      <c r="H14" s="60">
        <f>H15+H19</f>
        <v>0</v>
      </c>
    </row>
    <row r="15" spans="1:8" x14ac:dyDescent="0.25">
      <c r="A15" s="61" t="s">
        <v>109</v>
      </c>
      <c r="B15" s="62"/>
      <c r="C15" s="62"/>
      <c r="D15" s="62"/>
      <c r="E15" s="63"/>
      <c r="F15" s="63"/>
      <c r="G15" s="64"/>
      <c r="H15" s="65">
        <f>SUM(H16:H18)</f>
        <v>0</v>
      </c>
    </row>
    <row r="16" spans="1:8" s="7" customFormat="1" ht="43.2" x14ac:dyDescent="0.25">
      <c r="A16" s="13" t="s">
        <v>105</v>
      </c>
      <c r="B16" s="4" t="s">
        <v>265</v>
      </c>
      <c r="C16" s="158" t="s">
        <v>263</v>
      </c>
      <c r="D16" s="234" t="s">
        <v>264</v>
      </c>
      <c r="E16" s="5" t="s">
        <v>57</v>
      </c>
      <c r="F16" s="5">
        <v>7</v>
      </c>
      <c r="G16" s="181">
        <f>VLOOKUP(A16,Část_02!$A$100:$H$104,7,FALSE)</f>
        <v>0</v>
      </c>
      <c r="H16" s="14">
        <f>ROUND(F16*G16,2)</f>
        <v>0</v>
      </c>
    </row>
    <row r="17" spans="1:8" s="7" customFormat="1" ht="43.2" x14ac:dyDescent="0.25">
      <c r="A17" s="13" t="s">
        <v>106</v>
      </c>
      <c r="B17" s="4" t="s">
        <v>266</v>
      </c>
      <c r="C17" s="248" t="s">
        <v>267</v>
      </c>
      <c r="D17" s="236" t="s">
        <v>268</v>
      </c>
      <c r="E17" s="5" t="s">
        <v>57</v>
      </c>
      <c r="F17" s="5">
        <v>1</v>
      </c>
      <c r="G17" s="181">
        <f>VLOOKUP(A17,Část_02!$A$100:$H$104,7,FALSE)</f>
        <v>0</v>
      </c>
      <c r="H17" s="14">
        <f t="shared" ref="H17:H18" si="0">ROUND(F17*G17,2)</f>
        <v>0</v>
      </c>
    </row>
    <row r="18" spans="1:8" s="7" customFormat="1" ht="86.4" x14ac:dyDescent="0.25">
      <c r="A18" s="15" t="s">
        <v>107</v>
      </c>
      <c r="B18" s="16" t="s">
        <v>281</v>
      </c>
      <c r="C18" s="16" t="s">
        <v>270</v>
      </c>
      <c r="D18" s="249" t="s">
        <v>269</v>
      </c>
      <c r="E18" s="5" t="s">
        <v>57</v>
      </c>
      <c r="F18" s="17">
        <v>4</v>
      </c>
      <c r="G18" s="181">
        <f>VLOOKUP(A18,Část_02!$A$100:$H$104,7,FALSE)</f>
        <v>0</v>
      </c>
      <c r="H18" s="26">
        <f t="shared" si="0"/>
        <v>0</v>
      </c>
    </row>
    <row r="19" spans="1:8" s="7" customFormat="1" x14ac:dyDescent="0.25">
      <c r="A19" s="161" t="s">
        <v>115</v>
      </c>
      <c r="B19" s="161"/>
      <c r="C19" s="161"/>
      <c r="D19" s="62"/>
      <c r="E19" s="62"/>
      <c r="F19" s="62"/>
      <c r="G19" s="62"/>
      <c r="H19" s="64">
        <f>SUM(H20:H20)</f>
        <v>0</v>
      </c>
    </row>
    <row r="20" spans="1:8" ht="57.6" x14ac:dyDescent="0.25">
      <c r="A20" s="160" t="s">
        <v>165</v>
      </c>
      <c r="B20" s="4" t="s">
        <v>275</v>
      </c>
      <c r="C20" s="3" t="s">
        <v>271</v>
      </c>
      <c r="D20" s="236" t="s">
        <v>164</v>
      </c>
      <c r="E20" s="5" t="s">
        <v>57</v>
      </c>
      <c r="F20" s="5">
        <v>2</v>
      </c>
      <c r="G20" s="181">
        <f>VLOOKUP(A20,Část_02!$A$100:$H$104,7,FALSE)</f>
        <v>0</v>
      </c>
      <c r="H20" s="14">
        <f>ROUND(F20*G20,2)</f>
        <v>0</v>
      </c>
    </row>
  </sheetData>
  <sheetProtection algorithmName="SHA-512" hashValue="5ZBjXGgIWJWY6mVHXxV0EYNtMMejjUHvC31PzWeiLORCKjUnBliPbzaSN1Cx9xKMjTBhprk0aLNk6XDXzyAwtw==" saltValue="MenAOvZ0MHHx7xYK4VSYHQ==" spinCount="100000" sheet="1" objects="1" scenarios="1" selectLockedCells="1" selectUnlockedCells="1"/>
  <mergeCells count="2">
    <mergeCell ref="A9:G9"/>
    <mergeCell ref="A11:G11"/>
  </mergeCells>
  <pageMargins left="0.7" right="0.7" top="0.78740157499999996" bottom="0.78740157499999996"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3</vt:i4>
      </vt:variant>
    </vt:vector>
  </HeadingPairs>
  <TitlesOfParts>
    <vt:vector size="8" baseType="lpstr">
      <vt:lpstr>Část_02</vt:lpstr>
      <vt:lpstr>Část_02_01_A</vt:lpstr>
      <vt:lpstr>Část_02_01_B</vt:lpstr>
      <vt:lpstr>Část_02_02</vt:lpstr>
      <vt:lpstr>Část_02_03</vt:lpstr>
      <vt:lpstr>Část_02_01_B!Názvy_tisku</vt:lpstr>
      <vt:lpstr>Část_02!Oblast_tisku</vt:lpstr>
      <vt:lpstr>Část_02_01_B!Oblast_tisku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PDF_vykaz_v03_TM_231129_FINAL.xlsx</dc:title>
  <dc:creator>macho</dc:creator>
  <cp:lastModifiedBy>Hana Šimková</cp:lastModifiedBy>
  <cp:lastPrinted>2025-03-18T09:33:06Z</cp:lastPrinted>
  <dcterms:created xsi:type="dcterms:W3CDTF">2025-01-29T13:31:01Z</dcterms:created>
  <dcterms:modified xsi:type="dcterms:W3CDTF">2025-04-10T05:48:29Z</dcterms:modified>
</cp:coreProperties>
</file>